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<sst xmlns="http://schemas.openxmlformats.org/spreadsheetml/2006/main" uniqueCount="216">
  <si>
    <t xml:space="preserve">                                                                                                                                                                                      УЧЕБНЫЙ ПЛАН                                                                                                                                                                       
                                                                                                            19.00.00 ПРОМЫШЛЕННАЯ ЭКОЛОГИЯ И БИОТЕХНОЛОГИИ.  19.02.03 Технология хлеба, кондитерских и макаронных изделий 
                                                                                                                                                                                 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</si>
  <si>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</si>
  <si>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</si>
  <si>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</si>
  <si>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Итого</t>
  </si>
  <si>
    <t>1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</si>
  <si>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</si>
  <si>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</si>
  <si>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</si>
  <si>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</si>
  <si>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</si>
  <si>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</si>
  <si>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</si>
  <si>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</si>
  <si>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</si>
  <si>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</si>
  <si>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</si>
  <si>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Максимальная</t>
  </si>
  <si>
    <t>Самостоятельная, внеаудиторная в т.ч. проектная деятельность (2214)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</si>
  <si>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</si>
  <si>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</si>
  <si>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</si>
  <si>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</si>
  <si>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</si>
  <si>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</si>
  <si>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</si>
  <si>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</si>
  <si>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</si>
  <si>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</si>
  <si>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</si>
  <si>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недель</t>
  </si>
  <si>
    <t>24 неделя</t>
  </si>
  <si>
    <t>22 недель             2 нед. пром. ат.</t>
  </si>
  <si>
    <t xml:space="preserve">15 недель             2 нед. пром. ат.              </t>
  </si>
  <si>
    <t xml:space="preserve">24 недели           1 нед. пром. ат         </t>
  </si>
  <si>
    <t xml:space="preserve">17 недель         </t>
  </si>
  <si>
    <t>12 недель          2 нед. пром. ат.</t>
  </si>
  <si>
    <t>4 нед.пред.пр</t>
  </si>
  <si>
    <t>ГИА 6 нед</t>
  </si>
  <si>
    <t>165 недель (5940 ч)</t>
  </si>
  <si>
    <t>Теор. обучение</t>
  </si>
  <si>
    <t>Лаб. и пр. занятия</t>
  </si>
  <si>
    <t>Курс. проект.</t>
  </si>
  <si>
    <t>Обяз. часть</t>
  </si>
  <si>
    <t>Вар. часть</t>
  </si>
  <si>
    <t>1</t>
  </si>
  <si>
    <t>2</t>
  </si>
  <si>
    <t>3</t>
  </si>
  <si>
    <t>4</t>
  </si>
  <si>
    <t>5</t>
  </si>
  <si>
    <t>7</t>
  </si>
  <si>
    <t>8</t>
  </si>
  <si>
    <t>12</t>
  </si>
  <si>
    <t>32</t>
  </si>
  <si>
    <t>Итого час/нед (с учетом консультаций в период обучения по циклам)</t>
  </si>
  <si>
    <t>36</t>
  </si>
  <si>
    <t>О</t>
  </si>
  <si>
    <t>ОБЩЕОБРАЗОВАТЕЛЬНЫЙ ЦИКЛ</t>
  </si>
  <si>
    <t>Базовые УД</t>
  </si>
  <si>
    <t>Обязательные учебные дисциплины</t>
  </si>
  <si>
    <t>ОУД.01</t>
  </si>
  <si>
    <t xml:space="preserve">Русский язык </t>
  </si>
  <si>
    <t>дз</t>
  </si>
  <si>
    <t>э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</si>
  <si>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</si>
  <si>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</si>
  <si>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</si>
  <si>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</si>
  <si>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</si>
  <si>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</si>
  <si>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</si>
  <si>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</si>
  <si>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</si>
  <si>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</si>
  <si>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ОУД.07</t>
  </si>
  <si>
    <t>Астрономия</t>
  </si>
  <si>
    <t>ОУД.8</t>
  </si>
  <si>
    <t>Химия</t>
  </si>
  <si>
    <t>ОУД.9</t>
  </si>
  <si>
    <t>Обществознание</t>
  </si>
  <si>
    <t>ПУД.10</t>
  </si>
  <si>
    <t>Биология</t>
  </si>
  <si>
    <t>ОУД.11</t>
  </si>
  <si>
    <t>География</t>
  </si>
  <si>
    <t>ОУД.12</t>
  </si>
  <si>
    <t>Экология</t>
  </si>
  <si>
    <t>Профильные УД</t>
  </si>
  <si>
    <t>ОУД.13</t>
  </si>
  <si>
    <t xml:space="preserve">Математика  </t>
  </si>
  <si>
    <t>ОУД.15</t>
  </si>
  <si>
    <t>Физика</t>
  </si>
  <si>
    <t>ОУД.14</t>
  </si>
  <si>
    <t>Информатика</t>
  </si>
  <si>
    <t>Обязательная часть учебных циклов ППССЗ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</si>
  <si>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</si>
  <si>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</si>
  <si>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</si>
  <si>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</si>
  <si>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</si>
  <si>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</si>
  <si>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</si>
  <si>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</si>
  <si>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Основы деловой культуры</t>
  </si>
  <si>
    <t>ЕН</t>
  </si>
  <si>
    <t>Математический и общий естественнонаучный цикл</t>
  </si>
  <si>
    <t>ЕН.01</t>
  </si>
  <si>
    <t>Математика</t>
  </si>
  <si>
    <t>Э</t>
  </si>
  <si>
    <t>ЕН.02</t>
  </si>
  <si>
    <t>Экологические основы природопользования</t>
  </si>
  <si>
    <t>ЕН.03</t>
  </si>
  <si>
    <t>П</t>
  </si>
  <si>
    <t>Профессиональный цикл</t>
  </si>
  <si>
    <t>ОП</t>
  </si>
  <si>
    <t>Общепрофессиональные дисциплины</t>
  </si>
  <si>
    <t>530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</si>
  <si>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</si>
  <si>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</si>
  <si>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</si>
  <si>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</si>
  <si>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</si>
  <si>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</si>
  <si>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</si>
  <si>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</si>
  <si>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</si>
  <si>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</si>
  <si>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</si>
  <si>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</si>
  <si>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</si>
  <si>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</si>
  <si>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</si>
  <si>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</si>
  <si>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</si>
  <si>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 xml:space="preserve">Основы экономики, менеджмента и маркетинга </t>
  </si>
  <si>
    <t>ОП.10</t>
  </si>
  <si>
    <t>Охрана труда</t>
  </si>
  <si>
    <t>ОП.11</t>
  </si>
  <si>
    <t>Безопасность жизнедеятельности</t>
  </si>
  <si>
    <t>ОП.12</t>
  </si>
  <si>
    <t>Товароведение сырья</t>
  </si>
  <si>
    <t>ОП.13</t>
  </si>
  <si>
    <t>Процессы и аппараты</t>
  </si>
  <si>
    <t>ОП.14</t>
  </si>
  <si>
    <t>Основы предпринимательской деятельности</t>
  </si>
  <si>
    <t>ПМ</t>
  </si>
  <si>
    <t>Профессиональные модули</t>
  </si>
  <si>
    <t>МДК</t>
  </si>
  <si>
    <t>ПМ.01</t>
  </si>
  <si>
    <t>Приемка, хранение и подготовка сырья к переработке</t>
  </si>
  <si>
    <t>Э/К</t>
  </si>
  <si>
    <t>МДК.01.01</t>
  </si>
  <si>
    <t>Технология хранения и подготовки сырья</t>
  </si>
  <si>
    <t>УП.01.01</t>
  </si>
  <si>
    <t>Учебная практика</t>
  </si>
  <si>
    <t>д/з</t>
  </si>
  <si>
    <t>час</t>
  </si>
  <si>
    <t>нед</t>
  </si>
  <si>
    <t>ПП.01.01</t>
  </si>
  <si>
    <t>Производственная практика</t>
  </si>
  <si>
    <t>ПМ.02</t>
  </si>
  <si>
    <t>Производство хлеба и хлебобулочных изделий</t>
  </si>
  <si>
    <t>МДК.02.01</t>
  </si>
  <si>
    <t>Технология производства хлеба и хлебобулочных изделий</t>
  </si>
  <si>
    <t>МДК.02.02</t>
  </si>
  <si>
    <t>Ассортимент и качество хлеба и хлебобулочных изделий</t>
  </si>
  <si>
    <t>УП.02.01</t>
  </si>
  <si>
    <t>ПП.02.01</t>
  </si>
  <si>
    <t>ПМ.03</t>
  </si>
  <si>
    <t>Производство кондитерских изделий</t>
  </si>
  <si>
    <t>МДК.03.01</t>
  </si>
  <si>
    <t>Технология производства сахаристых кондитерских изделий</t>
  </si>
  <si>
    <t>МДК.03.02</t>
  </si>
  <si>
    <t>Технология производства мучных кондитерских изделий</t>
  </si>
  <si>
    <t>УП.03.01</t>
  </si>
  <si>
    <t>ПП.03.01</t>
  </si>
  <si>
    <t>ПМ.04</t>
  </si>
  <si>
    <t>Производство макаронных изделий</t>
  </si>
  <si>
    <t>МДК.04.01</t>
  </si>
  <si>
    <t>Технология производства макароннных изделий</t>
  </si>
  <si>
    <t>УП.04.01</t>
  </si>
  <si>
    <t>ПП.04.01</t>
  </si>
  <si>
    <t>ПМ.05</t>
  </si>
  <si>
    <t>Организация работы структурного подразделения</t>
  </si>
  <si>
    <t>МДК.05.01</t>
  </si>
  <si>
    <t>Управление структурным подразделением организации</t>
  </si>
  <si>
    <t>МДК.05.02</t>
  </si>
  <si>
    <t>Документационное обеспечение управления</t>
  </si>
  <si>
    <t>УП.05.01</t>
  </si>
  <si>
    <t>ПП.05.01</t>
  </si>
  <si>
    <t>ПМ.06</t>
  </si>
  <si>
    <t>Выполнение работ по одной или нескольким профессиям рабочих, должностям служащих</t>
  </si>
  <si>
    <t>МДК.06.01</t>
  </si>
  <si>
    <t>Организация производственной деятельности пекаря</t>
  </si>
  <si>
    <t>УП.06.01</t>
  </si>
  <si>
    <t>1 1/2</t>
  </si>
  <si>
    <t>ПП.06.01</t>
  </si>
  <si>
    <t>1/2</t>
  </si>
  <si>
    <t>Промежуточная аттестация</t>
  </si>
  <si>
    <t>Преддипломная практика</t>
  </si>
  <si>
    <t>ГИА</t>
  </si>
  <si>
    <t xml:space="preserve">Дисциплин и МДК 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</si>
  <si>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</si>
  <si>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</si>
  <si>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 xml:space="preserve">4 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</si>
  <si>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</si>
  <si>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</si>
  <si>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</si>
  <si>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</si>
  <si>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</si>
  <si>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 xml:space="preserve">Экзаменов (в т. ч. экзаменов (квалификационных)) </t>
  </si>
  <si>
    <t xml:space="preserve">Дифф. зачетов </t>
  </si>
  <si>
    <t>Зачётов</t>
  </si>
  <si>
    <t>КОНСУЛЬТАЦИИ по 4 часа на обучющегося</t>
  </si>
  <si>
    <t>Контрольных работ (итоговые письм. классные)</t>
  </si>
  <si>
    <t>Контрольных работ (домашние)</t>
  </si>
  <si>
    <t xml:space="preserve">ИТОГО:                                      </t>
  </si>
</sst>
</file>

<file path=xl/styles.xml><?xml version="1.0" encoding="utf-8"?>
<styleSheet xmlns="http://schemas.openxmlformats.org/spreadsheetml/2006/main" xml:space="preserve">
  <numFmts count="1">
    <numFmt numFmtId="164" formatCode="##,###"/>
  </numFmts>
  <fonts count="13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FF0000"/>
      <name val="Times New Roman"/>
    </font>
    <font>
      <b val="0"/>
      <i val="0"/>
      <strike val="0"/>
      <u val="none"/>
      <sz val="8"/>
      <color rgb="FFFF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9"/>
      <color rgb="FFFF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8"/>
      <color rgb="FF000000"/>
      <name val="Tahoma"/>
    </font>
    <font>
      <b val="1"/>
      <i val="0"/>
      <strike val="0"/>
      <u val="none"/>
      <sz val="12"/>
      <color rgb="FF000000"/>
      <name val="Times New Roman"/>
    </font>
  </fonts>
  <fills count="18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800000"/>
      </patternFill>
    </fill>
    <fill>
      <patternFill patternType="solid">
        <fgColor rgb="FFC0C0C0"/>
        <bgColor rgb="FF800000"/>
      </patternFill>
    </fill>
    <fill>
      <patternFill patternType="solid">
        <fgColor rgb="FFCCFFCC"/>
        <bgColor rgb="FF800000"/>
      </patternFill>
    </fill>
    <fill>
      <patternFill patternType="solid">
        <fgColor rgb="FF0066CC"/>
        <bgColor rgb="FF8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00"/>
        <bgColor rgb="FF800000"/>
      </patternFill>
    </fill>
    <fill>
      <patternFill patternType="solid">
        <fgColor rgb="FFC0C0C0"/>
        <bgColor rgb="FF000000"/>
      </patternFill>
    </fill>
    <fill>
      <patternFill patternType="solid">
        <fgColor rgb="FFFFCC99"/>
        <bgColor rgb="FF800000"/>
      </patternFill>
    </fill>
    <fill>
      <patternFill patternType="solid">
        <fgColor rgb="FFFFCC99"/>
        <bgColor rgb="FF000000"/>
      </patternFill>
    </fill>
    <fill>
      <patternFill patternType="solid">
        <fgColor rgb="FFFFFF00"/>
        <bgColor rgb="FF800000"/>
      </patternFill>
    </fill>
    <fill>
      <patternFill patternType="solid">
        <fgColor rgb="FFCCCCFF"/>
        <bgColor rgb="FF800000"/>
      </patternFill>
    </fill>
    <fill>
      <patternFill patternType="solid">
        <fgColor rgb="FFCCFFC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9900"/>
        <bgColor rgb="FF000000"/>
      </patternFill>
    </fill>
  </fills>
  <borders count="8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</border>
    <border>
      <right style="double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double">
        <color rgb="FF000000"/>
      </right>
      <top style="thin">
        <color rgb="FF000000"/>
      </top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81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3" borderId="4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5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6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9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0" borderId="10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0" borderId="5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5" numFmtId="0" fillId="4" borderId="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8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2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7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3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3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7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2" borderId="3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0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1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4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2" borderId="4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3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2" borderId="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8" borderId="3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9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5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5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5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6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6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5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6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6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5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9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3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6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5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3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9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10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6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10" borderId="4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4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4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4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6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0" borderId="6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10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1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10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4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10" borderId="4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4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0" borderId="5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4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10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0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0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3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6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7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5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6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10" borderId="45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5" numFmtId="0" fillId="10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0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1" borderId="42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11" borderId="2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11" borderId="56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11" borderId="44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4" numFmtId="0" fillId="10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49" fillId="10" borderId="6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0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0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0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10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10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3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3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5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5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2" borderId="3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2" borderId="3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7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10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0" borderId="3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3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7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7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7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6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7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10" borderId="7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12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5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2" borderId="6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7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7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7" borderId="7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7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0" borderId="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12" fillId="0" borderId="38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4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4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2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8" borderId="1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7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6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8" borderId="5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6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5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10" borderId="7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2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0" borderId="6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2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3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55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6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4" numFmtId="0" fillId="2" borderId="2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10" borderId="2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12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53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10" borderId="7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6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1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7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7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2" borderId="7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6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11" borderId="5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10" borderId="58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5" numFmtId="0" fillId="10" borderId="7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6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7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0" borderId="5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0" borderId="5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5" numFmtId="0" fillId="10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0" borderId="7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7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4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6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7" borderId="5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6" numFmtId="0" fillId="10" borderId="6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general" vertical="center" textRotation="0" wrapText="false" shrinkToFit="false"/>
      <protection locked="false" hidden="false"/>
    </xf>
    <xf xfId="0" fontId="4" numFmtId="0" fillId="10" borderId="3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4" numFmtId="0" fillId="10" borderId="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4" numFmtId="0" fillId="10" borderId="7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7" borderId="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4" numFmtId="0" fillId="3" borderId="7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42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7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11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general" vertical="center" textRotation="0" wrapText="false" shrinkToFit="false"/>
      <protection locked="false" hidden="false"/>
    </xf>
    <xf xfId="0" fontId="4" numFmtId="0" fillId="13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1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1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5" numFmtId="0" fillId="13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1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6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4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4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13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13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1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3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7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5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6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5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5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3" borderId="5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4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5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4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4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4" borderId="6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4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4" borderId="6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4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6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4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4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6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6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49" fillId="4" borderId="43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5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4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4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7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5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6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5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5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5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3" borderId="42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1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3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1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3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1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1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13" borderId="43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15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15" borderId="6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2" fillId="13" borderId="5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12" fillId="13" borderId="3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13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2" fillId="13" borderId="37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6" numFmtId="12" fillId="13" borderId="3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2" fillId="13" borderId="3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0" fillId="13" borderId="6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8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8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8" borderId="3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8" borderId="39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5" numFmtId="0" fillId="16" borderId="3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6" numFmtId="0" fillId="16" borderId="3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0" numFmtId="0" fillId="0" borderId="31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32" applyFont="0" applyNumberFormat="0" applyFill="0" applyBorder="1" applyAlignment="1" applyProtection="true">
      <alignment horizontal="general" vertical="center" textRotation="0" wrapText="true" shrinkToFit="false"/>
      <protection hidden="false"/>
    </xf>
    <xf xfId="0" fontId="4" numFmtId="0" fillId="10" borderId="4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8" borderId="2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8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8" borderId="3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8" borderId="39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2" borderId="27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2" borderId="28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2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2" borderId="65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13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13" borderId="65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15" borderId="6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15" borderId="5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8" numFmtId="0" fillId="4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4" borderId="65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0" borderId="49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0" numFmtId="0" fillId="0" borderId="59" applyFont="0" applyNumberFormat="0" applyFill="0" applyBorder="1" applyAlignment="1" applyProtection="true">
      <alignment horizontal="center" vertical="center" textRotation="90" wrapText="true" shrinkToFit="false"/>
      <protection hidden="false"/>
    </xf>
    <xf xfId="0" fontId="4" numFmtId="0" fillId="2" borderId="55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2" borderId="57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0" borderId="6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5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42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0" borderId="6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14" borderId="6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14" borderId="5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1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5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3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3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1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1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2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5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2" borderId="4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5" numFmtId="0" fillId="0" borderId="4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4" borderId="4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4" borderId="4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2" borderId="20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2" borderId="73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5" numFmtId="0" fillId="2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5" numFmtId="0" fillId="2" borderId="4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7" borderId="80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7" borderId="8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2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0" borderId="7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2" borderId="4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2" borderId="4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13" borderId="4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13" borderId="4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4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10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10" borderId="4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13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1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65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10" borderId="15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10" borderId="18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10" borderId="7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4" numFmtId="0" fillId="10" borderId="6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10" borderId="6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2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2" borderId="42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0" numFmtId="0" fillId="17" borderId="8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1" numFmtId="0" fillId="17" borderId="79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1" numFmtId="0" fillId="17" borderId="75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5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6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6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8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16" borderId="62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1" numFmtId="0" fillId="16" borderId="62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16" borderId="5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58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3" borderId="6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0" numFmtId="0" fillId="16" borderId="3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16" borderId="3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16" borderId="32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2" numFmtId="0" fillId="0" borderId="5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8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5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5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7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5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16" borderId="8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1" numFmtId="0" fillId="16" borderId="4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1" numFmtId="0" fillId="16" borderId="5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16" borderId="30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6" numFmtId="0" fillId="16" borderId="31" applyFont="1" applyNumberFormat="0" applyFill="1" applyBorder="1" applyAlignment="1" applyProtection="true">
      <alignment horizontal="general" vertical="center" textRotation="0" wrapText="false" shrinkToFit="false"/>
      <protection hidden="false"/>
    </xf>
    <xf xfId="0" fontId="0" numFmtId="0" fillId="16" borderId="31" applyFont="0" applyNumberFormat="0" applyFill="1" applyBorder="1" applyAlignment="1" applyProtection="true">
      <alignment horizontal="general" vertical="center" textRotation="0" wrapText="false" shrinkToFit="false"/>
      <protection hidden="false"/>
    </xf>
    <xf xfId="0" fontId="0" numFmtId="0" fillId="16" borderId="32" applyFont="0" applyNumberFormat="0" applyFill="1" applyBorder="1" applyAlignment="1" applyProtection="true">
      <alignment horizontal="general" vertical="center" textRotation="0" wrapText="false" shrinkToFit="false"/>
      <protection hidden="false"/>
    </xf>
    <xf xfId="0" fontId="1" numFmtId="0" fillId="2" borderId="30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3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2" borderId="3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6" numFmtId="0" fillId="0" borderId="3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3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2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8" borderId="83" applyFont="1" applyNumberFormat="0" applyFill="1" applyBorder="1" applyAlignment="1" applyProtection="true">
      <alignment horizontal="left" vertical="center" textRotation="0" wrapText="false" shrinkToFit="false"/>
      <protection locked="false" hidden="false"/>
    </xf>
    <xf xfId="0" fontId="6" numFmtId="0" fillId="16" borderId="40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0" numFmtId="0" fillId="16" borderId="40" applyFont="0" applyNumberFormat="0" applyFill="1" applyBorder="1" applyAlignment="1" applyProtection="true">
      <alignment horizontal="general" vertical="center" textRotation="0" wrapText="false" shrinkToFit="false"/>
      <protection hidden="false"/>
    </xf>
    <xf xfId="0" fontId="0" numFmtId="0" fillId="16" borderId="57" applyFont="0" applyNumberFormat="0" applyFill="1" applyBorder="1" applyAlignment="1" applyProtection="true">
      <alignment horizontal="general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0"/>
  </sheetPr>
  <dimension ref="A1:CL109"/>
  <sheetViews>
    <sheetView tabSelected="1" workbookViewId="0" zoomScale="91" zoomScaleNormal="91" showGridLines="false" showRowColHeaders="1">
      <selection activeCell="B83" sqref="B83"/>
    </sheetView>
  </sheetViews>
  <sheetFormatPr customHeight="true" defaultRowHeight="13.5" defaultColWidth="14.6640625" outlineLevelRow="0" outlineLevelCol="0"/>
  <cols>
    <col min="1" max="1" width="18.33203125" customWidth="true" style="2"/>
    <col min="2" max="2" width="31.83203125" customWidth="true" style="2"/>
    <col min="3" max="3" width="3.83203125" customWidth="true" style="23"/>
    <col min="4" max="4" width="4.33203125" customWidth="true" style="23"/>
    <col min="5" max="5" width="4" customWidth="true" style="23"/>
    <col min="6" max="6" width="3.6640625" customWidth="true" style="23"/>
    <col min="7" max="7" width="3.6640625" customWidth="true" style="23"/>
    <col min="8" max="8" width="4.6640625" customWidth="true" style="23"/>
    <col min="9" max="9" width="4.33203125" customWidth="true" style="23"/>
    <col min="10" max="10" width="4" customWidth="true" style="23"/>
    <col min="11" max="11" width="7" customWidth="true" style="226"/>
    <col min="12" max="12" width="0" hidden="true" customWidth="true" style="2"/>
    <col min="13" max="13" width="6.33203125" customWidth="true" style="2"/>
    <col min="14" max="14" width="5.5" customWidth="true" style="226"/>
    <col min="15" max="15" width="6.5" customWidth="true" style="2"/>
    <col min="16" max="16" width="6.5" customWidth="true" style="2"/>
    <col min="17" max="17" width="5.6640625" customWidth="true" style="2"/>
    <col min="18" max="18" width="9.83203125" customWidth="true" style="2"/>
    <col min="19" max="19" width="6.1640625" customWidth="true" style="2"/>
    <col min="20" max="20" width="0" hidden="true" customWidth="true" style="2"/>
    <col min="21" max="21" width="5.83203125" customWidth="true" style="2"/>
    <col min="22" max="22" width="9.6640625" customWidth="true" style="2"/>
    <col min="23" max="23" width="8" customWidth="true" style="2"/>
    <col min="24" max="24" width="5.5" customWidth="true" style="2"/>
    <col min="25" max="25" width="10" customWidth="true" style="2"/>
    <col min="26" max="26" width="6.6640625" customWidth="true" style="2"/>
    <col min="27" max="27" width="5.5" customWidth="true" style="2"/>
    <col min="28" max="28" width="7.5" customWidth="true" style="2"/>
    <col min="29" max="29" width="5.6640625" customWidth="true" style="2"/>
    <col min="30" max="30" width="6.6640625" customWidth="true" style="2"/>
    <col min="31" max="31" width="6.6640625" customWidth="true" style="379"/>
    <col min="32" max="32" width="6.6640625" customWidth="true" style="379"/>
    <col min="33" max="33" width="9.6640625" customWidth="true" style="2"/>
    <col min="34" max="34" width="7.33203125" customWidth="true" style="88"/>
    <col min="35" max="35" width="6.6640625" customWidth="true" style="2"/>
  </cols>
  <sheetData>
    <row r="1" spans="1:90" customHeight="1" ht="18.75">
      <c r="A1" s="708" t="s">
        <v>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</row>
    <row r="2" spans="1:90" customHeight="1" ht="45.75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</row>
    <row r="3" spans="1:90" customHeight="1" ht="12.75">
      <c r="A3" s="765" t="s">
        <v>1</v>
      </c>
      <c r="B3" s="766" t="s">
        <v>2</v>
      </c>
      <c r="C3" s="762" t="s">
        <v>3</v>
      </c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41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3"/>
      <c r="AF3" s="24"/>
      <c r="AG3" s="719" t="s">
        <v>4</v>
      </c>
      <c r="AH3" s="720"/>
    </row>
    <row r="4" spans="1:90" customHeight="1" ht="12.75">
      <c r="A4" s="765"/>
      <c r="B4" s="766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44" t="s">
        <v>5</v>
      </c>
      <c r="S4" s="745"/>
      <c r="T4" s="745"/>
      <c r="U4" s="745"/>
      <c r="V4" s="717" t="s">
        <v>6</v>
      </c>
      <c r="W4" s="718"/>
      <c r="X4" s="718"/>
      <c r="Y4" s="713" t="s">
        <v>7</v>
      </c>
      <c r="Z4" s="714"/>
      <c r="AA4" s="714"/>
      <c r="AB4" s="744" t="s">
        <v>8</v>
      </c>
      <c r="AC4" s="742"/>
      <c r="AD4" s="742"/>
      <c r="AE4" s="742"/>
      <c r="AF4" s="24"/>
      <c r="AG4" s="721"/>
      <c r="AH4" s="704"/>
    </row>
    <row r="5" spans="1:90" customHeight="1" ht="12.75">
      <c r="A5" s="765"/>
      <c r="B5" s="766"/>
      <c r="C5" s="730" t="s">
        <v>9</v>
      </c>
      <c r="D5" s="730" t="s">
        <v>10</v>
      </c>
      <c r="E5" s="730" t="s">
        <v>11</v>
      </c>
      <c r="F5" s="730" t="s">
        <v>12</v>
      </c>
      <c r="G5" s="730" t="s">
        <v>13</v>
      </c>
      <c r="H5" s="730" t="s">
        <v>14</v>
      </c>
      <c r="I5" s="730" t="s">
        <v>15</v>
      </c>
      <c r="J5" s="730" t="s">
        <v>16</v>
      </c>
      <c r="K5" s="759" t="s">
        <v>17</v>
      </c>
      <c r="L5" s="315"/>
      <c r="M5" s="733" t="s">
        <v>18</v>
      </c>
      <c r="N5" s="762" t="s">
        <v>19</v>
      </c>
      <c r="O5" s="762"/>
      <c r="P5" s="762"/>
      <c r="Q5" s="762"/>
      <c r="R5" s="315" t="s">
        <v>20</v>
      </c>
      <c r="S5" s="741" t="s">
        <v>21</v>
      </c>
      <c r="T5" s="742"/>
      <c r="U5" s="751"/>
      <c r="V5" s="587" t="s">
        <v>22</v>
      </c>
      <c r="W5" s="746" t="s">
        <v>23</v>
      </c>
      <c r="X5" s="747"/>
      <c r="Y5" s="545" t="s">
        <v>24</v>
      </c>
      <c r="Z5" s="715" t="s">
        <v>25</v>
      </c>
      <c r="AA5" s="716"/>
      <c r="AB5" s="741" t="s">
        <v>26</v>
      </c>
      <c r="AC5" s="742"/>
      <c r="AD5" s="741" t="s">
        <v>27</v>
      </c>
      <c r="AE5" s="742"/>
      <c r="AF5" s="24"/>
      <c r="AG5" s="722"/>
      <c r="AH5" s="723"/>
    </row>
    <row r="6" spans="1:90" customHeight="1" ht="69.75">
      <c r="A6" s="765"/>
      <c r="B6" s="766"/>
      <c r="C6" s="730"/>
      <c r="D6" s="730"/>
      <c r="E6" s="730"/>
      <c r="F6" s="730"/>
      <c r="G6" s="730"/>
      <c r="H6" s="730"/>
      <c r="I6" s="730"/>
      <c r="J6" s="730"/>
      <c r="K6" s="760"/>
      <c r="L6" s="315"/>
      <c r="M6" s="733"/>
      <c r="N6" s="752" t="s">
        <v>28</v>
      </c>
      <c r="O6" s="732" t="s">
        <v>29</v>
      </c>
      <c r="P6" s="732"/>
      <c r="Q6" s="732"/>
      <c r="R6" s="454" t="s">
        <v>30</v>
      </c>
      <c r="S6" s="748" t="s">
        <v>31</v>
      </c>
      <c r="T6" s="749"/>
      <c r="U6" s="750"/>
      <c r="V6" s="588" t="s">
        <v>30</v>
      </c>
      <c r="W6" s="726" t="s">
        <v>32</v>
      </c>
      <c r="X6" s="727"/>
      <c r="Y6" s="650" t="s">
        <v>33</v>
      </c>
      <c r="Z6" s="739" t="s">
        <v>34</v>
      </c>
      <c r="AA6" s="740"/>
      <c r="AB6" s="737" t="s">
        <v>35</v>
      </c>
      <c r="AC6" s="738"/>
      <c r="AD6" s="455" t="s">
        <v>36</v>
      </c>
      <c r="AE6" s="456" t="s">
        <v>37</v>
      </c>
      <c r="AF6" s="456" t="s">
        <v>38</v>
      </c>
      <c r="AG6" s="724" t="s">
        <v>39</v>
      </c>
      <c r="AH6" s="725"/>
    </row>
    <row r="7" spans="1:90" customHeight="1" ht="16.5">
      <c r="A7" s="765"/>
      <c r="B7" s="766"/>
      <c r="C7" s="730"/>
      <c r="D7" s="730"/>
      <c r="E7" s="730"/>
      <c r="F7" s="730"/>
      <c r="G7" s="730"/>
      <c r="H7" s="730"/>
      <c r="I7" s="730"/>
      <c r="J7" s="730"/>
      <c r="K7" s="760"/>
      <c r="L7" s="315"/>
      <c r="M7" s="733"/>
      <c r="N7" s="753"/>
      <c r="O7" s="755" t="s">
        <v>40</v>
      </c>
      <c r="P7" s="755" t="s">
        <v>41</v>
      </c>
      <c r="Q7" s="757" t="s">
        <v>42</v>
      </c>
      <c r="R7" s="692">
        <v>612</v>
      </c>
      <c r="S7" s="692">
        <v>864</v>
      </c>
      <c r="T7" s="735" t="s">
        <v>42</v>
      </c>
      <c r="U7" s="704"/>
      <c r="V7" s="698">
        <v>612</v>
      </c>
      <c r="W7" s="698">
        <v>864</v>
      </c>
      <c r="X7" s="711"/>
      <c r="Y7" s="694">
        <v>612</v>
      </c>
      <c r="Z7" s="694">
        <v>864</v>
      </c>
      <c r="AA7" s="696"/>
      <c r="AB7" s="692">
        <v>612</v>
      </c>
      <c r="AC7" s="704"/>
      <c r="AD7" s="728">
        <v>504</v>
      </c>
      <c r="AE7" s="706">
        <v>144</v>
      </c>
      <c r="AF7" s="700">
        <v>216</v>
      </c>
      <c r="AG7" s="702" t="s">
        <v>43</v>
      </c>
      <c r="AH7" s="690" t="s">
        <v>44</v>
      </c>
    </row>
    <row r="8" spans="1:90" customHeight="1" ht="46.5">
      <c r="A8" s="732"/>
      <c r="B8" s="767"/>
      <c r="C8" s="731"/>
      <c r="D8" s="731"/>
      <c r="E8" s="731"/>
      <c r="F8" s="731"/>
      <c r="G8" s="731"/>
      <c r="H8" s="731"/>
      <c r="I8" s="731"/>
      <c r="J8" s="731"/>
      <c r="K8" s="761"/>
      <c r="L8" s="453"/>
      <c r="M8" s="734"/>
      <c r="N8" s="754"/>
      <c r="O8" s="756"/>
      <c r="P8" s="756"/>
      <c r="Q8" s="758"/>
      <c r="R8" s="693"/>
      <c r="S8" s="693"/>
      <c r="T8" s="736"/>
      <c r="U8" s="705"/>
      <c r="V8" s="699"/>
      <c r="W8" s="699"/>
      <c r="X8" s="712"/>
      <c r="Y8" s="695"/>
      <c r="Z8" s="695"/>
      <c r="AA8" s="697"/>
      <c r="AB8" s="693"/>
      <c r="AC8" s="705"/>
      <c r="AD8" s="729"/>
      <c r="AE8" s="707"/>
      <c r="AF8" s="701"/>
      <c r="AG8" s="703"/>
      <c r="AH8" s="691"/>
      <c r="AI8" s="21"/>
    </row>
    <row r="9" spans="1:90" customHeight="1" ht="13.5">
      <c r="A9" s="449" t="s">
        <v>45</v>
      </c>
      <c r="B9" s="449" t="s">
        <v>46</v>
      </c>
      <c r="C9" s="452" t="s">
        <v>47</v>
      </c>
      <c r="D9" s="452" t="s">
        <v>48</v>
      </c>
      <c r="E9" s="452" t="s">
        <v>49</v>
      </c>
      <c r="F9" s="452" t="s">
        <v>50</v>
      </c>
      <c r="G9" s="452" t="s">
        <v>51</v>
      </c>
      <c r="H9" s="452">
        <v>6</v>
      </c>
      <c r="I9" s="452">
        <v>7</v>
      </c>
      <c r="J9" s="452">
        <v>8</v>
      </c>
      <c r="K9" s="448">
        <v>11</v>
      </c>
      <c r="L9" s="449" t="s">
        <v>52</v>
      </c>
      <c r="M9" s="449">
        <v>12</v>
      </c>
      <c r="N9" s="448">
        <v>13</v>
      </c>
      <c r="O9" s="449">
        <v>14</v>
      </c>
      <c r="P9" s="449">
        <v>15</v>
      </c>
      <c r="Q9" s="449">
        <v>16</v>
      </c>
      <c r="R9" s="449">
        <v>17</v>
      </c>
      <c r="S9" s="449">
        <v>18</v>
      </c>
      <c r="T9" s="449" t="s">
        <v>53</v>
      </c>
      <c r="U9" s="449">
        <v>19</v>
      </c>
      <c r="V9" s="589">
        <v>20</v>
      </c>
      <c r="W9" s="589">
        <v>21</v>
      </c>
      <c r="X9" s="589">
        <v>22</v>
      </c>
      <c r="Y9" s="546">
        <v>23</v>
      </c>
      <c r="Z9" s="546">
        <v>25</v>
      </c>
      <c r="AA9" s="546">
        <v>26</v>
      </c>
      <c r="AB9" s="449">
        <v>27</v>
      </c>
      <c r="AC9" s="449">
        <v>28</v>
      </c>
      <c r="AD9" s="450">
        <v>29</v>
      </c>
      <c r="AE9" s="449">
        <v>30</v>
      </c>
      <c r="AF9" s="457"/>
      <c r="AG9" s="451">
        <v>31</v>
      </c>
      <c r="AH9" s="461">
        <v>32</v>
      </c>
    </row>
    <row r="10" spans="1:90" customHeight="1" ht="13.5">
      <c r="A10" s="3"/>
      <c r="B10" s="676" t="s">
        <v>54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25" t="s">
        <v>55</v>
      </c>
      <c r="S10" s="25" t="s">
        <v>55</v>
      </c>
      <c r="T10" s="19"/>
      <c r="U10" s="20"/>
      <c r="V10" s="590" t="s">
        <v>55</v>
      </c>
      <c r="W10" s="590" t="s">
        <v>55</v>
      </c>
      <c r="X10" s="591"/>
      <c r="Y10" s="547" t="s">
        <v>55</v>
      </c>
      <c r="Z10" s="547" t="s">
        <v>55</v>
      </c>
      <c r="AA10" s="548"/>
      <c r="AB10" s="25" t="s">
        <v>55</v>
      </c>
      <c r="AC10" s="19"/>
      <c r="AD10" s="356" t="s">
        <v>55</v>
      </c>
      <c r="AE10" s="140"/>
      <c r="AF10" s="463"/>
      <c r="AG10" s="109"/>
      <c r="AH10" s="462"/>
    </row>
    <row r="11" spans="1:90" customHeight="1" ht="13.5">
      <c r="A11" s="464"/>
      <c r="B11" s="465"/>
      <c r="C11" s="466"/>
      <c r="D11" s="466"/>
      <c r="E11" s="466"/>
      <c r="F11" s="466"/>
      <c r="G11" s="466"/>
      <c r="H11" s="466"/>
      <c r="I11" s="466"/>
      <c r="J11" s="466"/>
      <c r="K11" s="467">
        <f>SUM(N11+M11)</f>
        <v>5563</v>
      </c>
      <c r="L11" s="467">
        <f>SUM(L12+L31)</f>
        <v>1049</v>
      </c>
      <c r="M11" s="467">
        <f>SUM(M12+M31)</f>
        <v>2214</v>
      </c>
      <c r="N11" s="467">
        <f>SUM(N12+N32+N38+N43+N59+N91+N94+N95+N87)</f>
        <v>3349</v>
      </c>
      <c r="O11" s="467">
        <f>SUM(O12+O31)</f>
        <v>-30</v>
      </c>
      <c r="P11" s="467">
        <f>SUM(P12+P31)</f>
        <v>1834</v>
      </c>
      <c r="Q11" s="465"/>
      <c r="R11" s="468">
        <f>SUM(R12+R32+R38+R43+R58+R88+R89+R87)</f>
        <v>612</v>
      </c>
      <c r="S11" s="468">
        <f>SUM(S12+S32+S38+S43+S58+S88+S89+S87)</f>
        <v>864</v>
      </c>
      <c r="T11" s="468">
        <f>SUM(T12+T32+T38+T43+T58+T88+T89+T87)</f>
        <v>0</v>
      </c>
      <c r="U11" s="468">
        <f>SUM(U12+U32+U38+U43+U58+U88+U89+U87)</f>
        <v>0</v>
      </c>
      <c r="V11" s="592">
        <f>SUM(V12+V32+V38+V43+V58+V88+V89+V87)</f>
        <v>612</v>
      </c>
      <c r="W11" s="592">
        <f>SUM(W12+W32+W38+W43+W58+W88+W89+W87)</f>
        <v>864</v>
      </c>
      <c r="X11" s="592">
        <f>SUM(X12+X32+X38+X43+X58+X88+X89+X87)</f>
        <v>0</v>
      </c>
      <c r="Y11" s="549">
        <f>SUM(Y12+Y32+Y38+Y43+Y58+Y88+Y89+Y87)</f>
        <v>612</v>
      </c>
      <c r="Z11" s="549">
        <f>SUM(Z12+Z32+Z38+Z43+Z58+Z88+Z89+Z87)</f>
        <v>870</v>
      </c>
      <c r="AA11" s="549">
        <f>SUM(AA12+AA32+AA38+AA43+AA58+AA88+AA89+AA87)</f>
        <v>30</v>
      </c>
      <c r="AB11" s="468">
        <f>SUM(AB12+AB32+AB38+AB43+AB58+AB88+AB89+AB87)</f>
        <v>612</v>
      </c>
      <c r="AC11" s="468">
        <f>SUM(AC12+AC32+AC38+AC43+AC58+AC88+AC89+AC87)</f>
        <v>0</v>
      </c>
      <c r="AD11" s="468">
        <f>SUM(AD12+AD32+AD38+AD43+AD58+AD88+AD89+AD87)</f>
        <v>504</v>
      </c>
      <c r="AE11" s="468">
        <f>SUM(AE12+AE32+AE38+AE43+AE58+AE88+AE89+AE87)</f>
        <v>144</v>
      </c>
      <c r="AF11" s="468">
        <f>SUM(AF12+AF32+AF38+AF43+AF58+AF88+AF89+AF87)</f>
        <v>216</v>
      </c>
      <c r="AG11" s="469">
        <f>SUM(R11+S11+U11+V11+W11+X11+Y11+Z11+AA11+AB11+AC11+AD11+AE11+AF11)</f>
        <v>5940</v>
      </c>
      <c r="AH11" s="470"/>
      <c r="AI11" s="460">
        <f>K12+K32+K38+K43+K58+N87+N94+N95</f>
        <v>4630</v>
      </c>
    </row>
    <row r="12" spans="1:90" customHeight="1" ht="26.25" s="226" customFormat="1">
      <c r="A12" s="268" t="s">
        <v>56</v>
      </c>
      <c r="B12" s="291" t="s">
        <v>57</v>
      </c>
      <c r="C12" s="284"/>
      <c r="D12" s="285"/>
      <c r="E12" s="285"/>
      <c r="F12" s="285"/>
      <c r="G12" s="285"/>
      <c r="H12" s="286"/>
      <c r="I12" s="286"/>
      <c r="J12" s="286"/>
      <c r="K12" s="273">
        <f>SUM(K14)</f>
        <v>1460</v>
      </c>
      <c r="L12" s="273">
        <f>SUM(L14)</f>
        <v>0</v>
      </c>
      <c r="M12" s="273">
        <f>SUM(M14)</f>
        <v>702</v>
      </c>
      <c r="N12" s="273">
        <f>SUM(N14)</f>
        <v>758</v>
      </c>
      <c r="O12" s="273">
        <f>SUM(O14)</f>
        <v>208</v>
      </c>
      <c r="P12" s="273">
        <f>SUM(P14)</f>
        <v>550</v>
      </c>
      <c r="Q12" s="273">
        <f>SUM(Q14)</f>
        <v>0</v>
      </c>
      <c r="R12" s="273">
        <f>SUM(R14)</f>
        <v>507</v>
      </c>
      <c r="S12" s="273">
        <f>SUM(S14)</f>
        <v>505</v>
      </c>
      <c r="T12" s="273">
        <f>SUM(T14)</f>
        <v>0</v>
      </c>
      <c r="U12" s="273">
        <f>SUM(U14)</f>
        <v>0</v>
      </c>
      <c r="V12" s="593">
        <f>SUM(V14)</f>
        <v>245</v>
      </c>
      <c r="W12" s="593">
        <f>SUM(W14)</f>
        <v>147</v>
      </c>
      <c r="X12" s="593">
        <f>SUM(X14)</f>
        <v>0</v>
      </c>
      <c r="Y12" s="550">
        <f>SUM(Y14)</f>
        <v>0</v>
      </c>
      <c r="Z12" s="550">
        <f>SUM(Z14)</f>
        <v>0</v>
      </c>
      <c r="AA12" s="550">
        <f>SUM(AA14)</f>
        <v>0</v>
      </c>
      <c r="AB12" s="273">
        <f>SUM(AB14)</f>
        <v>0</v>
      </c>
      <c r="AC12" s="273">
        <f>SUM(AC14)</f>
        <v>0</v>
      </c>
      <c r="AD12" s="273">
        <f>SUM(AD14)</f>
        <v>0</v>
      </c>
      <c r="AE12" s="273">
        <f>SUM(AE14)</f>
        <v>0</v>
      </c>
      <c r="AF12" s="225">
        <f>SUM(AF14)</f>
        <v>0</v>
      </c>
      <c r="AG12" s="225">
        <f>SUM(AG14)</f>
        <v>758</v>
      </c>
      <c r="AH12" s="225">
        <f>SUM(AH32+AH38+AH42)</f>
        <v>900</v>
      </c>
    </row>
    <row r="13" spans="1:90" customHeight="1" ht="12">
      <c r="A13" s="3"/>
      <c r="B13" s="4"/>
      <c r="C13" s="22"/>
      <c r="D13" s="22"/>
      <c r="E13" s="22"/>
      <c r="F13" s="22"/>
      <c r="G13" s="22"/>
      <c r="H13" s="22"/>
      <c r="I13" s="22"/>
      <c r="J13" s="22"/>
      <c r="K13" s="266"/>
      <c r="L13" s="3"/>
      <c r="M13" s="3"/>
      <c r="N13" s="266"/>
      <c r="O13" s="3"/>
      <c r="P13" s="109"/>
      <c r="Q13" s="3"/>
      <c r="R13" s="3"/>
      <c r="S13" s="3"/>
      <c r="T13" s="3"/>
      <c r="U13" s="3"/>
      <c r="V13" s="594"/>
      <c r="W13" s="594"/>
      <c r="X13" s="594"/>
      <c r="Y13" s="551"/>
      <c r="Z13" s="551"/>
      <c r="AA13" s="551"/>
      <c r="AB13" s="3"/>
      <c r="AC13" s="3"/>
      <c r="AD13" s="3"/>
      <c r="AE13" s="140"/>
      <c r="AF13" s="458"/>
      <c r="AG13" s="459"/>
      <c r="AH13" s="462"/>
    </row>
    <row r="14" spans="1:90" customHeight="1" ht="30" s="226" customFormat="1">
      <c r="A14" s="384" t="s">
        <v>58</v>
      </c>
      <c r="B14" s="513" t="s">
        <v>59</v>
      </c>
      <c r="C14" s="284"/>
      <c r="D14" s="285"/>
      <c r="E14" s="285"/>
      <c r="F14" s="285"/>
      <c r="G14" s="285"/>
      <c r="H14" s="286"/>
      <c r="I14" s="287"/>
      <c r="J14" s="287"/>
      <c r="K14" s="267">
        <f>SUM(N14+M14)</f>
        <v>1460</v>
      </c>
      <c r="L14" s="288">
        <f>SUM(L15:L21)</f>
        <v>0</v>
      </c>
      <c r="M14" s="274">
        <f>SUM(M15:M30)</f>
        <v>702</v>
      </c>
      <c r="N14" s="274">
        <f>SUM(N15:N30)</f>
        <v>758</v>
      </c>
      <c r="O14" s="274">
        <f>SUM(O15:O30)</f>
        <v>208</v>
      </c>
      <c r="P14" s="274">
        <f>SUM(P15:P30)</f>
        <v>550</v>
      </c>
      <c r="Q14" s="274">
        <f>SUM(Q15:Q30)</f>
        <v>0</v>
      </c>
      <c r="R14" s="274">
        <f>SUM(R15:R30)</f>
        <v>507</v>
      </c>
      <c r="S14" s="274">
        <f>SUM(S15:S30)</f>
        <v>505</v>
      </c>
      <c r="T14" s="274">
        <f>SUM(T15:T30)</f>
        <v>0</v>
      </c>
      <c r="U14" s="274">
        <f>SUM(U15:U30)</f>
        <v>0</v>
      </c>
      <c r="V14" s="595">
        <f>SUM(V15:V30)</f>
        <v>245</v>
      </c>
      <c r="W14" s="596">
        <f>SUM(W15:W30)</f>
        <v>147</v>
      </c>
      <c r="X14" s="597">
        <f>SUM(X15:X30)</f>
        <v>0</v>
      </c>
      <c r="Y14" s="552">
        <f>SUM(Y15:Y30)</f>
        <v>0</v>
      </c>
      <c r="Z14" s="552">
        <f>SUM(Z15:Z30)</f>
        <v>0</v>
      </c>
      <c r="AA14" s="552">
        <f>SUM(AA15:AA30)</f>
        <v>0</v>
      </c>
      <c r="AB14" s="274">
        <f>SUM(AB15:AB30)</f>
        <v>0</v>
      </c>
      <c r="AC14" s="274">
        <f>SUM(AC15:AC30)</f>
        <v>0</v>
      </c>
      <c r="AD14" s="274">
        <f>SUM(AD15:AD30)</f>
        <v>0</v>
      </c>
      <c r="AE14" s="274">
        <f>SUM(AE15:AE30)</f>
        <v>0</v>
      </c>
      <c r="AF14" s="274">
        <f>SUM(AF15:AF30)</f>
        <v>0</v>
      </c>
      <c r="AG14" s="289">
        <f>SUM(AG15:AG30)</f>
        <v>758</v>
      </c>
      <c r="AH14" s="248"/>
    </row>
    <row r="15" spans="1:90" customHeight="1" ht="16.5">
      <c r="A15" s="29" t="s">
        <v>60</v>
      </c>
      <c r="B15" s="106" t="s">
        <v>61</v>
      </c>
      <c r="C15" s="107" t="s">
        <v>62</v>
      </c>
      <c r="D15" s="37"/>
      <c r="E15" s="37"/>
      <c r="F15" s="38" t="s">
        <v>63</v>
      </c>
      <c r="G15" s="37"/>
      <c r="H15" s="38"/>
      <c r="I15" s="36"/>
      <c r="J15" s="39"/>
      <c r="K15" s="333">
        <f>SUM(N15+M15)</f>
        <v>73</v>
      </c>
      <c r="L15" s="17"/>
      <c r="M15" s="69">
        <v>39</v>
      </c>
      <c r="N15" s="390">
        <f>SUM(R15:R15)</f>
        <v>34</v>
      </c>
      <c r="O15" s="183">
        <f>N15-P15</f>
        <v>-4</v>
      </c>
      <c r="P15" s="183">
        <v>38</v>
      </c>
      <c r="Q15" s="183"/>
      <c r="R15" s="399">
        <v>34</v>
      </c>
      <c r="S15" s="100">
        <v>15</v>
      </c>
      <c r="T15" s="36"/>
      <c r="U15" s="401"/>
      <c r="V15" s="598">
        <v>15</v>
      </c>
      <c r="W15" s="599">
        <v>14</v>
      </c>
      <c r="X15" s="600"/>
      <c r="Y15" s="651"/>
      <c r="Z15" s="651"/>
      <c r="AA15" s="652"/>
      <c r="AB15" s="95"/>
      <c r="AC15" s="39"/>
      <c r="AD15" s="357"/>
      <c r="AE15" s="43"/>
      <c r="AF15" s="48"/>
      <c r="AG15" s="471">
        <f>SUM(R15:R15)</f>
        <v>34</v>
      </c>
      <c r="AH15" s="80"/>
    </row>
    <row r="16" spans="1:90" customHeight="1" ht="16.5">
      <c r="A16" s="29" t="s">
        <v>64</v>
      </c>
      <c r="B16" s="16" t="s">
        <v>65</v>
      </c>
      <c r="C16" s="40"/>
      <c r="D16" s="37"/>
      <c r="E16" s="37"/>
      <c r="F16" s="36" t="s">
        <v>62</v>
      </c>
      <c r="G16" s="37"/>
      <c r="H16" s="36"/>
      <c r="I16" s="36"/>
      <c r="J16" s="39"/>
      <c r="K16" s="335">
        <f>SUM(N16+M16)</f>
        <v>93</v>
      </c>
      <c r="L16" s="17"/>
      <c r="M16" s="69">
        <v>59</v>
      </c>
      <c r="N16" s="275">
        <f>SUM(R16:R16)</f>
        <v>34</v>
      </c>
      <c r="O16" s="183">
        <f>N16-P16</f>
        <v>-24</v>
      </c>
      <c r="P16" s="183">
        <v>58</v>
      </c>
      <c r="Q16" s="183"/>
      <c r="R16" s="404">
        <v>34</v>
      </c>
      <c r="S16" s="100">
        <v>24</v>
      </c>
      <c r="T16" s="36"/>
      <c r="U16" s="69"/>
      <c r="V16" s="599">
        <v>19</v>
      </c>
      <c r="W16" s="599">
        <v>40</v>
      </c>
      <c r="X16" s="600"/>
      <c r="Y16" s="651"/>
      <c r="Z16" s="651"/>
      <c r="AA16" s="652"/>
      <c r="AB16" s="95"/>
      <c r="AC16" s="39"/>
      <c r="AD16" s="357"/>
      <c r="AE16" s="37"/>
      <c r="AF16" s="39"/>
      <c r="AG16" s="472">
        <f>SUM(R16:R16)</f>
        <v>34</v>
      </c>
      <c r="AH16" s="174"/>
    </row>
    <row r="17" spans="1:90" customHeight="1" ht="16.5">
      <c r="A17" s="30" t="s">
        <v>66</v>
      </c>
      <c r="B17" s="16" t="s">
        <v>67</v>
      </c>
      <c r="C17" s="40"/>
      <c r="D17" s="37"/>
      <c r="E17" s="36" t="s">
        <v>62</v>
      </c>
      <c r="F17" s="37"/>
      <c r="G17" s="37"/>
      <c r="H17" s="37"/>
      <c r="I17" s="41"/>
      <c r="J17" s="42"/>
      <c r="K17" s="335">
        <f>SUM(N17+M17)</f>
        <v>93</v>
      </c>
      <c r="L17" s="17"/>
      <c r="M17" s="69">
        <v>59</v>
      </c>
      <c r="N17" s="391">
        <f>SUM(R17:R17)</f>
        <v>34</v>
      </c>
      <c r="O17" s="183">
        <f>N17-P17</f>
        <v>-14</v>
      </c>
      <c r="P17" s="183">
        <v>48</v>
      </c>
      <c r="Q17" s="76"/>
      <c r="R17" s="400">
        <v>34</v>
      </c>
      <c r="S17" s="100">
        <v>51</v>
      </c>
      <c r="T17" s="36"/>
      <c r="U17" s="69"/>
      <c r="V17" s="599">
        <v>17</v>
      </c>
      <c r="W17" s="599">
        <v>15</v>
      </c>
      <c r="X17" s="600"/>
      <c r="Y17" s="651"/>
      <c r="Z17" s="651"/>
      <c r="AA17" s="652"/>
      <c r="AB17" s="95"/>
      <c r="AC17" s="39"/>
      <c r="AD17" s="357"/>
      <c r="AE17" s="37"/>
      <c r="AF17" s="39"/>
      <c r="AG17" s="472">
        <f>SUM(R17:R17)</f>
        <v>34</v>
      </c>
      <c r="AH17" s="174"/>
    </row>
    <row r="18" spans="1:90" customHeight="1" ht="16.5">
      <c r="A18" s="30" t="s">
        <v>68</v>
      </c>
      <c r="B18" s="409" t="s">
        <v>69</v>
      </c>
      <c r="C18" s="40"/>
      <c r="D18" s="36" t="s">
        <v>62</v>
      </c>
      <c r="E18" s="37"/>
      <c r="F18" s="37"/>
      <c r="G18" s="37"/>
      <c r="H18" s="36"/>
      <c r="I18" s="36"/>
      <c r="J18" s="39"/>
      <c r="K18" s="335">
        <f>SUM(N18+M18)</f>
        <v>128</v>
      </c>
      <c r="L18" s="17"/>
      <c r="M18" s="69">
        <v>59</v>
      </c>
      <c r="N18" s="275">
        <f>SUM(R18:R18)</f>
        <v>69</v>
      </c>
      <c r="O18" s="183">
        <f>N18-P18</f>
        <v>43</v>
      </c>
      <c r="P18" s="183">
        <v>26</v>
      </c>
      <c r="Q18" s="76"/>
      <c r="R18" s="76">
        <v>69</v>
      </c>
      <c r="S18" s="100">
        <v>48</v>
      </c>
      <c r="T18" s="36"/>
      <c r="U18" s="69"/>
      <c r="V18" s="601"/>
      <c r="W18" s="601"/>
      <c r="X18" s="600"/>
      <c r="Y18" s="651"/>
      <c r="Z18" s="651"/>
      <c r="AA18" s="652"/>
      <c r="AB18" s="95"/>
      <c r="AC18" s="39"/>
      <c r="AD18" s="357"/>
      <c r="AE18" s="37"/>
      <c r="AF18" s="39"/>
      <c r="AG18" s="473">
        <f>SUM(R18:R18)</f>
        <v>69</v>
      </c>
      <c r="AH18" s="174"/>
    </row>
    <row r="19" spans="1:90" customHeight="1" ht="16.5">
      <c r="A19" s="30" t="s">
        <v>70</v>
      </c>
      <c r="B19" s="16" t="s">
        <v>71</v>
      </c>
      <c r="C19" s="40"/>
      <c r="D19" s="37"/>
      <c r="E19" s="36" t="s">
        <v>62</v>
      </c>
      <c r="F19" s="37"/>
      <c r="G19" s="37"/>
      <c r="H19" s="36"/>
      <c r="I19" s="36"/>
      <c r="J19" s="39"/>
      <c r="K19" s="336">
        <f>SUM(N19+M19)</f>
        <v>93</v>
      </c>
      <c r="L19" s="17"/>
      <c r="M19" s="69">
        <v>59</v>
      </c>
      <c r="N19" s="275">
        <f>SUM(R19:R19)</f>
        <v>34</v>
      </c>
      <c r="O19" s="183">
        <f>N19-P19</f>
        <v>-82</v>
      </c>
      <c r="P19" s="183">
        <v>116</v>
      </c>
      <c r="Q19" s="76"/>
      <c r="R19" s="405">
        <v>34</v>
      </c>
      <c r="S19" s="97">
        <v>44</v>
      </c>
      <c r="T19" s="36"/>
      <c r="U19" s="69"/>
      <c r="V19" s="601">
        <v>39</v>
      </c>
      <c r="W19" s="601"/>
      <c r="X19" s="600"/>
      <c r="Y19" s="651"/>
      <c r="Z19" s="651"/>
      <c r="AA19" s="652"/>
      <c r="AB19" s="95"/>
      <c r="AC19" s="39"/>
      <c r="AD19" s="357"/>
      <c r="AE19" s="37"/>
      <c r="AF19" s="39"/>
      <c r="AG19" s="474">
        <f>SUM(R19:R19)</f>
        <v>34</v>
      </c>
      <c r="AH19" s="174"/>
    </row>
    <row r="20" spans="1:90" customHeight="1" ht="16.5">
      <c r="A20" s="31" t="s">
        <v>72</v>
      </c>
      <c r="B20" s="16" t="s">
        <v>73</v>
      </c>
      <c r="C20" s="40"/>
      <c r="D20" s="36" t="s">
        <v>62</v>
      </c>
      <c r="E20" s="37"/>
      <c r="F20" s="37"/>
      <c r="G20" s="37"/>
      <c r="H20" s="36"/>
      <c r="I20" s="36"/>
      <c r="J20" s="39"/>
      <c r="K20" s="335">
        <f>SUM(N20+M20)</f>
        <v>68</v>
      </c>
      <c r="L20" s="17"/>
      <c r="M20" s="69">
        <v>35</v>
      </c>
      <c r="N20" s="275">
        <f>SUM(R20:R20)</f>
        <v>33</v>
      </c>
      <c r="O20" s="183">
        <f>N20-P20</f>
        <v>13</v>
      </c>
      <c r="P20" s="183">
        <v>20</v>
      </c>
      <c r="Q20" s="76"/>
      <c r="R20" s="400">
        <v>33</v>
      </c>
      <c r="S20" s="98">
        <v>37</v>
      </c>
      <c r="T20" s="36"/>
      <c r="U20" s="69"/>
      <c r="V20" s="601"/>
      <c r="W20" s="601"/>
      <c r="X20" s="600"/>
      <c r="Y20" s="651"/>
      <c r="Z20" s="651"/>
      <c r="AA20" s="652"/>
      <c r="AB20" s="95"/>
      <c r="AC20" s="39"/>
      <c r="AD20" s="357"/>
      <c r="AE20" s="37"/>
      <c r="AF20" s="39"/>
      <c r="AG20" s="474">
        <f>SUM(R20:R20)</f>
        <v>33</v>
      </c>
      <c r="AH20" s="80"/>
      <c r="AI20" s="112"/>
      <c r="AJ20" s="8"/>
      <c r="AK20" s="8"/>
      <c r="AL20" s="9"/>
      <c r="AM20" s="10"/>
      <c r="AN20" s="8"/>
      <c r="AO20" s="5"/>
      <c r="AP20" s="8"/>
      <c r="AQ20" s="8"/>
      <c r="AR20" s="8"/>
      <c r="AS20" s="9"/>
      <c r="AT20" s="10"/>
      <c r="AU20" s="8"/>
      <c r="AV20" s="5"/>
      <c r="AW20" s="8"/>
      <c r="AX20" s="8"/>
      <c r="AY20" s="8"/>
      <c r="AZ20" s="9"/>
      <c r="BA20" s="10"/>
      <c r="BB20" s="8"/>
      <c r="BC20" s="5"/>
      <c r="BD20" s="8"/>
      <c r="BE20" s="8"/>
      <c r="BF20" s="8"/>
      <c r="BG20" s="9"/>
      <c r="BH20" s="10"/>
      <c r="BI20" s="8"/>
      <c r="BJ20" s="5"/>
      <c r="BK20" s="8"/>
      <c r="BL20" s="8"/>
      <c r="BM20" s="8"/>
      <c r="BN20" s="9"/>
      <c r="BO20" s="10"/>
      <c r="BP20" s="8"/>
      <c r="BQ20" s="5"/>
      <c r="BR20" s="8"/>
      <c r="BS20" s="8"/>
      <c r="BT20" s="8"/>
      <c r="BU20" s="9"/>
      <c r="BV20" s="10"/>
      <c r="BW20" s="8"/>
      <c r="BX20" s="5"/>
      <c r="BY20" s="8"/>
      <c r="BZ20" s="8"/>
      <c r="CA20" s="8"/>
      <c r="CB20" s="9"/>
      <c r="CC20" s="10"/>
      <c r="CD20" s="8"/>
      <c r="CE20" s="5"/>
      <c r="CF20" s="8"/>
      <c r="CG20" s="8"/>
      <c r="CH20" s="8"/>
      <c r="CI20" s="9"/>
      <c r="CJ20" s="11">
        <v>3</v>
      </c>
      <c r="CK20" s="12"/>
      <c r="CL20" s="7"/>
    </row>
    <row r="21" spans="1:90" customHeight="1" ht="16.5" s="14" customFormat="1">
      <c r="A21" s="31" t="s">
        <v>74</v>
      </c>
      <c r="B21" s="34" t="s">
        <v>75</v>
      </c>
      <c r="C21" s="40" t="s">
        <v>62</v>
      </c>
      <c r="D21" s="83"/>
      <c r="E21" s="83"/>
      <c r="F21" s="83"/>
      <c r="G21" s="83"/>
      <c r="H21" s="83"/>
      <c r="I21" s="83"/>
      <c r="J21" s="394"/>
      <c r="K21" s="336">
        <f>SUM(N21+M21)</f>
        <v>58</v>
      </c>
      <c r="L21" s="35"/>
      <c r="M21" s="70">
        <v>19</v>
      </c>
      <c r="N21" s="389">
        <f>SUM(R21:R21)</f>
        <v>39</v>
      </c>
      <c r="O21" s="184">
        <f>N21-P21</f>
        <v>34</v>
      </c>
      <c r="P21" s="186">
        <v>5</v>
      </c>
      <c r="Q21" s="186"/>
      <c r="R21" s="76">
        <v>39</v>
      </c>
      <c r="S21" s="392"/>
      <c r="T21" s="137"/>
      <c r="U21" s="402"/>
      <c r="V21" s="602"/>
      <c r="W21" s="602"/>
      <c r="X21" s="603"/>
      <c r="Y21" s="653"/>
      <c r="Z21" s="654"/>
      <c r="AA21" s="655"/>
      <c r="AB21" s="392"/>
      <c r="AC21" s="46"/>
      <c r="AD21" s="185"/>
      <c r="AE21" s="83"/>
      <c r="AF21" s="394"/>
      <c r="AG21" s="474">
        <f>SUM(R21:R21)</f>
        <v>39</v>
      </c>
      <c r="AH21" s="398"/>
    </row>
    <row r="22" spans="1:90" customHeight="1" ht="16.5">
      <c r="A22" s="387" t="s">
        <v>76</v>
      </c>
      <c r="B22" s="32" t="s">
        <v>77</v>
      </c>
      <c r="C22" s="47"/>
      <c r="D22" s="43"/>
      <c r="E22" s="43" t="s">
        <v>62</v>
      </c>
      <c r="F22" s="43"/>
      <c r="G22" s="43"/>
      <c r="H22" s="44"/>
      <c r="I22" s="44"/>
      <c r="J22" s="48"/>
      <c r="K22" s="335">
        <f>SUM(N22+M22)</f>
        <v>88</v>
      </c>
      <c r="L22" s="17"/>
      <c r="M22" s="69">
        <v>54</v>
      </c>
      <c r="N22" s="275">
        <f>SUM(R22:R22)</f>
        <v>34</v>
      </c>
      <c r="O22" s="100">
        <f>N22-P22</f>
        <v>4</v>
      </c>
      <c r="P22" s="74">
        <v>30</v>
      </c>
      <c r="Q22" s="74"/>
      <c r="R22" s="404">
        <v>34</v>
      </c>
      <c r="S22" s="407">
        <v>30</v>
      </c>
      <c r="T22" s="36"/>
      <c r="U22" s="69"/>
      <c r="V22" s="601">
        <v>44</v>
      </c>
      <c r="W22" s="601"/>
      <c r="X22" s="600"/>
      <c r="Y22" s="656"/>
      <c r="Z22" s="651"/>
      <c r="AA22" s="652"/>
      <c r="AB22" s="100"/>
      <c r="AC22" s="39"/>
      <c r="AD22" s="395"/>
      <c r="AE22" s="37"/>
      <c r="AF22" s="39"/>
      <c r="AG22" s="475">
        <f>SUM(R22:R22)</f>
        <v>34</v>
      </c>
      <c r="AH22" s="80"/>
    </row>
    <row r="23" spans="1:90" customHeight="1" ht="16.5">
      <c r="A23" s="30" t="s">
        <v>78</v>
      </c>
      <c r="B23" s="32" t="s">
        <v>79</v>
      </c>
      <c r="C23" s="40"/>
      <c r="D23" s="37" t="s">
        <v>62</v>
      </c>
      <c r="E23" s="37"/>
      <c r="F23" s="37"/>
      <c r="G23" s="37"/>
      <c r="H23" s="37"/>
      <c r="I23" s="36"/>
      <c r="J23" s="39"/>
      <c r="K23" s="339">
        <f>SUM(N23+M23)</f>
        <v>113</v>
      </c>
      <c r="L23" s="17"/>
      <c r="M23" s="70">
        <v>53</v>
      </c>
      <c r="N23" s="275">
        <f>SUM(R23:R23)</f>
        <v>60</v>
      </c>
      <c r="O23" s="100">
        <f>N23-P23</f>
        <v>29</v>
      </c>
      <c r="P23" s="75">
        <v>31</v>
      </c>
      <c r="Q23" s="76"/>
      <c r="R23" s="400">
        <v>60</v>
      </c>
      <c r="S23" s="408">
        <v>48</v>
      </c>
      <c r="T23" s="36"/>
      <c r="U23" s="69"/>
      <c r="V23" s="601"/>
      <c r="W23" s="601"/>
      <c r="X23" s="600"/>
      <c r="Y23" s="656"/>
      <c r="Z23" s="651"/>
      <c r="AA23" s="652"/>
      <c r="AB23" s="100"/>
      <c r="AC23" s="39"/>
      <c r="AD23" s="395"/>
      <c r="AE23" s="37"/>
      <c r="AF23" s="39"/>
      <c r="AG23" s="475">
        <f>SUM(R23:R23)</f>
        <v>60</v>
      </c>
      <c r="AH23" s="174"/>
    </row>
    <row r="24" spans="1:90" customHeight="1" ht="16.5" s="14" customFormat="1">
      <c r="A24" s="31" t="s">
        <v>80</v>
      </c>
      <c r="B24" s="319" t="s">
        <v>81</v>
      </c>
      <c r="C24" s="56"/>
      <c r="D24" s="50"/>
      <c r="E24" s="43" t="s">
        <v>62</v>
      </c>
      <c r="F24" s="50"/>
      <c r="G24" s="50"/>
      <c r="H24" s="50"/>
      <c r="I24" s="50"/>
      <c r="J24" s="51"/>
      <c r="K24" s="335">
        <f>SUM(N24+M24)</f>
        <v>70</v>
      </c>
      <c r="L24" s="18"/>
      <c r="M24" s="403">
        <v>36</v>
      </c>
      <c r="N24" s="275">
        <f>SUM(R24:R24)</f>
        <v>34</v>
      </c>
      <c r="O24" s="100">
        <f>N24-P24</f>
        <v>19</v>
      </c>
      <c r="P24" s="74">
        <v>15</v>
      </c>
      <c r="Q24" s="186"/>
      <c r="R24" s="400">
        <v>34</v>
      </c>
      <c r="S24" s="96">
        <v>19</v>
      </c>
      <c r="T24" s="138"/>
      <c r="U24" s="403"/>
      <c r="V24" s="604">
        <v>19</v>
      </c>
      <c r="W24" s="604"/>
      <c r="X24" s="605"/>
      <c r="Y24" s="657"/>
      <c r="Z24" s="658"/>
      <c r="AA24" s="659"/>
      <c r="AB24" s="393"/>
      <c r="AC24" s="394"/>
      <c r="AD24" s="396"/>
      <c r="AE24" s="83"/>
      <c r="AF24" s="394"/>
      <c r="AG24" s="473">
        <f>SUM(R24:R24)</f>
        <v>34</v>
      </c>
      <c r="AH24" s="177"/>
    </row>
    <row r="25" spans="1:90" customHeight="1" ht="16.5" s="13" customFormat="1">
      <c r="A25" s="31" t="s">
        <v>82</v>
      </c>
      <c r="B25" s="32" t="s">
        <v>83</v>
      </c>
      <c r="C25" s="40"/>
      <c r="D25" s="37"/>
      <c r="E25" s="37" t="s">
        <v>62</v>
      </c>
      <c r="F25" s="37"/>
      <c r="G25" s="37"/>
      <c r="H25" s="36"/>
      <c r="I25" s="36"/>
      <c r="J25" s="39"/>
      <c r="K25" s="336">
        <f>SUM(N25+M25)</f>
        <v>36</v>
      </c>
      <c r="L25" s="17"/>
      <c r="M25" s="69">
        <v>36</v>
      </c>
      <c r="N25" s="343">
        <f>SUM(R25:R25)</f>
        <v>0</v>
      </c>
      <c r="O25" s="344">
        <f>N25-P25</f>
        <v>-20</v>
      </c>
      <c r="P25" s="76">
        <v>20</v>
      </c>
      <c r="Q25" s="76"/>
      <c r="R25" s="76"/>
      <c r="S25" s="96"/>
      <c r="T25" s="36"/>
      <c r="U25" s="69"/>
      <c r="V25" s="601">
        <v>36</v>
      </c>
      <c r="W25" s="601">
        <v>36</v>
      </c>
      <c r="X25" s="600"/>
      <c r="Y25" s="651"/>
      <c r="Z25" s="651"/>
      <c r="AA25" s="652"/>
      <c r="AB25" s="95"/>
      <c r="AC25" s="39"/>
      <c r="AD25" s="357"/>
      <c r="AE25" s="37"/>
      <c r="AF25" s="39"/>
      <c r="AG25" s="474">
        <f>SUM(R25:R25)</f>
        <v>0</v>
      </c>
      <c r="AH25" s="178"/>
    </row>
    <row r="26" spans="1:90" customHeight="1" ht="16.5">
      <c r="A26" s="31" t="s">
        <v>84</v>
      </c>
      <c r="B26" s="32" t="s">
        <v>85</v>
      </c>
      <c r="C26" s="40"/>
      <c r="D26" s="37" t="s">
        <v>62</v>
      </c>
      <c r="E26" s="37"/>
      <c r="F26" s="37"/>
      <c r="G26" s="37"/>
      <c r="H26" s="36"/>
      <c r="I26" s="36"/>
      <c r="J26" s="39"/>
      <c r="K26" s="335">
        <f>SUM(N26+M26)</f>
        <v>18</v>
      </c>
      <c r="L26" s="17"/>
      <c r="M26" s="70">
        <v>18</v>
      </c>
      <c r="N26" s="275">
        <f>SUM(R26:R26)</f>
        <v>0</v>
      </c>
      <c r="O26" s="100">
        <f>N26-P26</f>
        <v>-8</v>
      </c>
      <c r="P26" s="76">
        <v>8</v>
      </c>
      <c r="Q26" s="76"/>
      <c r="R26" s="76"/>
      <c r="S26" s="100">
        <v>36</v>
      </c>
      <c r="T26" s="36"/>
      <c r="U26" s="69"/>
      <c r="V26" s="601"/>
      <c r="W26" s="601"/>
      <c r="X26" s="600"/>
      <c r="Y26" s="651"/>
      <c r="Z26" s="651"/>
      <c r="AA26" s="652"/>
      <c r="AB26" s="95"/>
      <c r="AC26" s="39"/>
      <c r="AD26" s="357"/>
      <c r="AE26" s="37"/>
      <c r="AF26" s="39"/>
      <c r="AG26" s="475">
        <f>SUM(R26:R26)</f>
        <v>0</v>
      </c>
      <c r="AH26" s="174"/>
    </row>
    <row r="27" spans="1:90" customHeight="1" ht="13.5">
      <c r="A27" s="386" t="s">
        <v>86</v>
      </c>
      <c r="B27" s="33"/>
      <c r="C27" s="52"/>
      <c r="D27" s="53"/>
      <c r="E27" s="53"/>
      <c r="F27" s="53"/>
      <c r="G27" s="53"/>
      <c r="H27" s="54"/>
      <c r="I27" s="54"/>
      <c r="J27" s="55"/>
      <c r="K27" s="335"/>
      <c r="L27" s="26"/>
      <c r="M27" s="69"/>
      <c r="N27" s="388"/>
      <c r="O27" s="100"/>
      <c r="P27" s="77"/>
      <c r="Q27" s="75"/>
      <c r="R27" s="74"/>
      <c r="S27" s="385"/>
      <c r="T27" s="345"/>
      <c r="U27" s="70"/>
      <c r="V27" s="601"/>
      <c r="W27" s="606"/>
      <c r="X27" s="607"/>
      <c r="Y27" s="660"/>
      <c r="Z27" s="660"/>
      <c r="AA27" s="661"/>
      <c r="AB27" s="99"/>
      <c r="AC27" s="42"/>
      <c r="AD27" s="358"/>
      <c r="AE27" s="37"/>
      <c r="AF27" s="39"/>
      <c r="AG27" s="475"/>
      <c r="AH27" s="347"/>
    </row>
    <row r="28" spans="1:90" customHeight="1" ht="15.75">
      <c r="A28" s="31" t="s">
        <v>87</v>
      </c>
      <c r="B28" s="406" t="s">
        <v>88</v>
      </c>
      <c r="C28" s="40"/>
      <c r="D28" s="37"/>
      <c r="E28" s="37"/>
      <c r="F28" s="36" t="s">
        <v>63</v>
      </c>
      <c r="G28" s="37"/>
      <c r="H28" s="36"/>
      <c r="I28" s="37"/>
      <c r="J28" s="39"/>
      <c r="K28" s="335">
        <f>SUM(N28+M28)</f>
        <v>234</v>
      </c>
      <c r="L28" s="17"/>
      <c r="M28" s="69">
        <v>78</v>
      </c>
      <c r="N28" s="275">
        <f>SUM(R28:AE28)</f>
        <v>156</v>
      </c>
      <c r="O28" s="183">
        <f>N28-P28</f>
        <v>104</v>
      </c>
      <c r="P28" s="183">
        <v>52</v>
      </c>
      <c r="Q28" s="76"/>
      <c r="R28" s="404">
        <v>34</v>
      </c>
      <c r="S28" s="110">
        <v>63</v>
      </c>
      <c r="T28" s="36"/>
      <c r="U28" s="69"/>
      <c r="V28" s="608">
        <v>17</v>
      </c>
      <c r="W28" s="599">
        <v>42</v>
      </c>
      <c r="X28" s="600"/>
      <c r="Y28" s="651"/>
      <c r="Z28" s="651"/>
      <c r="AA28" s="652"/>
      <c r="AB28" s="95"/>
      <c r="AC28" s="39"/>
      <c r="AD28" s="357"/>
      <c r="AE28" s="37"/>
      <c r="AF28" s="39"/>
      <c r="AG28" s="475">
        <f>SUM(R28:AE28)</f>
        <v>156</v>
      </c>
      <c r="AH28" s="347"/>
    </row>
    <row r="29" spans="1:90" customHeight="1" ht="15.75" s="13" customFormat="1">
      <c r="A29" s="320" t="s">
        <v>89</v>
      </c>
      <c r="B29" s="33" t="s">
        <v>90</v>
      </c>
      <c r="C29" s="45"/>
      <c r="D29" s="49"/>
      <c r="E29" s="49"/>
      <c r="F29" s="345" t="s">
        <v>63</v>
      </c>
      <c r="G29" s="49"/>
      <c r="H29" s="345"/>
      <c r="I29" s="345"/>
      <c r="J29" s="42"/>
      <c r="K29" s="339">
        <f>SUM(N29+M29)</f>
        <v>145</v>
      </c>
      <c r="L29" s="26"/>
      <c r="M29" s="69">
        <v>48</v>
      </c>
      <c r="N29" s="388">
        <f>SUM(R29:AE29)</f>
        <v>97</v>
      </c>
      <c r="O29" s="110">
        <f>N29-P29</f>
        <v>76</v>
      </c>
      <c r="P29" s="75">
        <v>21</v>
      </c>
      <c r="Q29" s="75"/>
      <c r="R29" s="405">
        <v>34</v>
      </c>
      <c r="S29" s="101">
        <v>24</v>
      </c>
      <c r="T29" s="345"/>
      <c r="U29" s="70"/>
      <c r="V29" s="606">
        <v>39</v>
      </c>
      <c r="W29" s="606"/>
      <c r="X29" s="607"/>
      <c r="Y29" s="660"/>
      <c r="Z29" s="660"/>
      <c r="AA29" s="661"/>
      <c r="AB29" s="99"/>
      <c r="AC29" s="42"/>
      <c r="AD29" s="358"/>
      <c r="AE29" s="49"/>
      <c r="AF29" s="42"/>
      <c r="AG29" s="474">
        <f>SUM(R29:AE29)</f>
        <v>97</v>
      </c>
      <c r="AH29" s="179"/>
    </row>
    <row r="30" spans="1:90" customHeight="1" ht="15.75">
      <c r="A30" s="320" t="s">
        <v>91</v>
      </c>
      <c r="B30" s="33" t="s">
        <v>92</v>
      </c>
      <c r="C30" s="52"/>
      <c r="D30" s="43" t="s">
        <v>62</v>
      </c>
      <c r="E30" s="53"/>
      <c r="F30" s="53"/>
      <c r="G30" s="53"/>
      <c r="H30" s="54"/>
      <c r="I30" s="54"/>
      <c r="J30" s="55"/>
      <c r="K30" s="335">
        <f>SUM(N30+M30)</f>
        <v>150</v>
      </c>
      <c r="L30" s="26"/>
      <c r="M30" s="71">
        <v>50</v>
      </c>
      <c r="N30" s="275">
        <f>SUM(R30:AE30)</f>
        <v>100</v>
      </c>
      <c r="O30" s="100">
        <f>N30-P30</f>
        <v>38</v>
      </c>
      <c r="P30" s="77">
        <v>62</v>
      </c>
      <c r="Q30" s="75"/>
      <c r="R30" s="400">
        <v>34</v>
      </c>
      <c r="S30" s="408">
        <v>66</v>
      </c>
      <c r="T30" s="345"/>
      <c r="U30" s="70"/>
      <c r="V30" s="606"/>
      <c r="W30" s="606"/>
      <c r="X30" s="607"/>
      <c r="Y30" s="660"/>
      <c r="Z30" s="660"/>
      <c r="AA30" s="661"/>
      <c r="AB30" s="99"/>
      <c r="AC30" s="42"/>
      <c r="AD30" s="358"/>
      <c r="AE30" s="37"/>
      <c r="AF30" s="39"/>
      <c r="AG30" s="473">
        <f>SUM(R30:AE30)</f>
        <v>100</v>
      </c>
      <c r="AH30" s="174"/>
    </row>
    <row r="31" spans="1:90" customHeight="1" ht="25.5" s="226" customFormat="1">
      <c r="A31" s="225"/>
      <c r="B31" s="520" t="s">
        <v>93</v>
      </c>
      <c r="C31" s="316"/>
      <c r="D31" s="506"/>
      <c r="E31" s="506"/>
      <c r="F31" s="506"/>
      <c r="G31" s="506"/>
      <c r="H31" s="286"/>
      <c r="I31" s="286"/>
      <c r="J31" s="286"/>
      <c r="K31" s="267">
        <f>SUM(N31+M31)</f>
        <v>2558</v>
      </c>
      <c r="L31" s="225">
        <f>SUM(L32+L38+L43+L58)</f>
        <v>1049</v>
      </c>
      <c r="M31" s="225">
        <f>SUM(M32+M38+M43+M58)</f>
        <v>1512</v>
      </c>
      <c r="N31" s="225">
        <f>SUM(N32+N38+N43+N58)</f>
        <v>1046</v>
      </c>
      <c r="O31" s="297">
        <f>N31-P31</f>
        <v>-238</v>
      </c>
      <c r="P31" s="295">
        <f>P32+P38+P42</f>
        <v>1284</v>
      </c>
      <c r="Q31" s="248">
        <f>Q32+Q38+Q42</f>
        <v>30</v>
      </c>
      <c r="R31" s="269">
        <f>SUM(R32+R38+R42+R87+R94+R95)</f>
        <v>105</v>
      </c>
      <c r="S31" s="294">
        <f>SUM(S32+S38+S42)</f>
        <v>251</v>
      </c>
      <c r="T31" s="294">
        <f>SUM(T32+T38+T42)</f>
        <v>0</v>
      </c>
      <c r="U31" s="294">
        <f>SUM(U32+U38+U42)</f>
        <v>0</v>
      </c>
      <c r="V31" s="609">
        <f>SUM(V32+V38+V42)</f>
        <v>295</v>
      </c>
      <c r="W31" s="609">
        <f>SUM(W32+W38+W42)</f>
        <v>519</v>
      </c>
      <c r="X31" s="609">
        <f>SUM(X32+X38+X42)</f>
        <v>0</v>
      </c>
      <c r="Y31" s="553">
        <f>SUM(Y32+Y38+Y42)</f>
        <v>432</v>
      </c>
      <c r="Z31" s="553">
        <f>SUM(Z32+Z38+Z42)</f>
        <v>672</v>
      </c>
      <c r="AA31" s="553">
        <f>SUM(AA32+AA38+AA42)</f>
        <v>30</v>
      </c>
      <c r="AB31" s="294">
        <f>SUM(AB32+AB38+AB42)</f>
        <v>450</v>
      </c>
      <c r="AC31" s="294">
        <f>SUM(AC32+AC38+AC42)</f>
        <v>0</v>
      </c>
      <c r="AD31" s="292">
        <f>SUM(AD32+AD38+AD42)</f>
        <v>270</v>
      </c>
      <c r="AE31" s="294">
        <f>SUM(AE32+AE38+AE42)</f>
        <v>0</v>
      </c>
      <c r="AF31" s="298"/>
      <c r="AG31" s="278">
        <f>SUM(AG32+AG38+AG42)</f>
        <v>1409</v>
      </c>
      <c r="AH31" s="253">
        <f>SUM(AH32+AH38+AH42)</f>
        <v>900</v>
      </c>
      <c r="AI31" s="226">
        <f>SUM(R31:AE31)</f>
        <v>3024</v>
      </c>
    </row>
    <row r="32" spans="1:90" customHeight="1" ht="24" s="226" customFormat="1">
      <c r="A32" s="298" t="s">
        <v>94</v>
      </c>
      <c r="B32" s="514" t="s">
        <v>95</v>
      </c>
      <c r="C32" s="340"/>
      <c r="D32" s="521"/>
      <c r="E32" s="521"/>
      <c r="F32" s="521"/>
      <c r="G32" s="521"/>
      <c r="H32" s="522"/>
      <c r="I32" s="522"/>
      <c r="J32" s="522"/>
      <c r="K32" s="515">
        <f>SUM(N32+M32)</f>
        <v>702</v>
      </c>
      <c r="L32" s="516">
        <f>SUM(L33:L37)</f>
        <v>0</v>
      </c>
      <c r="M32" s="516">
        <f>SUM(M33:M37)</f>
        <v>234</v>
      </c>
      <c r="N32" s="516">
        <f>SUM(N33:N37)</f>
        <v>468</v>
      </c>
      <c r="O32" s="299">
        <f>N32-P32</f>
        <v>276</v>
      </c>
      <c r="P32" s="523">
        <f>P33+P34+P35+P36+P37</f>
        <v>192</v>
      </c>
      <c r="Q32" s="516"/>
      <c r="R32" s="517">
        <f>R33+R34+R35+R36+R37</f>
        <v>36</v>
      </c>
      <c r="S32" s="517">
        <f>S33+S34+S35+S36+S37</f>
        <v>0</v>
      </c>
      <c r="T32" s="517">
        <f>T33+T34+T35+T36+T37</f>
        <v>0</v>
      </c>
      <c r="U32" s="517">
        <f>U33+U34+U35+U36+U37</f>
        <v>0</v>
      </c>
      <c r="V32" s="610">
        <f>V33+V34+V35+V36+V37</f>
        <v>30</v>
      </c>
      <c r="W32" s="610">
        <f>W33+W34+W35+W36+W37</f>
        <v>62</v>
      </c>
      <c r="X32" s="610">
        <f>X33+X34+X35+X36+X37</f>
        <v>0</v>
      </c>
      <c r="Y32" s="554">
        <f>Y33+Y34+Y35+Y36+Y37</f>
        <v>88</v>
      </c>
      <c r="Z32" s="554">
        <f>Z33+Z34+Z35+Z36+Z37</f>
        <v>156</v>
      </c>
      <c r="AA32" s="554">
        <f>AA33+AA34+AA35+AA36+AA37</f>
        <v>0</v>
      </c>
      <c r="AB32" s="517">
        <f>AB33+AB34+AB35+AB36+AB37</f>
        <v>71</v>
      </c>
      <c r="AC32" s="517">
        <f>AC33+AC34+AC35+AC36+AC37</f>
        <v>0</v>
      </c>
      <c r="AD32" s="518">
        <f>AD33+AD34+AD35+AD36+AD37</f>
        <v>25</v>
      </c>
      <c r="AE32" s="517">
        <f>AE33+AE34+AE35+AE36+AE37</f>
        <v>0</v>
      </c>
      <c r="AF32" s="321"/>
      <c r="AG32" s="341">
        <f>SUM(R32:R32)</f>
        <v>36</v>
      </c>
      <c r="AH32" s="519">
        <v>36</v>
      </c>
    </row>
    <row r="33" spans="1:90" customHeight="1" ht="13.5">
      <c r="A33" s="7" t="s">
        <v>96</v>
      </c>
      <c r="B33" s="62" t="s">
        <v>97</v>
      </c>
      <c r="C33" s="57"/>
      <c r="D33" s="58"/>
      <c r="E33" s="58"/>
      <c r="F33" s="58"/>
      <c r="G33" s="58"/>
      <c r="H33" s="36" t="s">
        <v>62</v>
      </c>
      <c r="I33" s="59"/>
      <c r="J33" s="39"/>
      <c r="K33" s="333">
        <f>SUM(N33+M33)</f>
        <v>72</v>
      </c>
      <c r="L33" s="8"/>
      <c r="M33" s="72">
        <v>24</v>
      </c>
      <c r="N33" s="214">
        <v>48</v>
      </c>
      <c r="O33" s="187">
        <v>48</v>
      </c>
      <c r="P33" s="78"/>
      <c r="Q33" s="188"/>
      <c r="R33" s="87"/>
      <c r="S33" s="87"/>
      <c r="T33" s="85"/>
      <c r="U33" s="89"/>
      <c r="V33" s="611"/>
      <c r="W33" s="611"/>
      <c r="X33" s="612"/>
      <c r="Y33" s="555"/>
      <c r="Z33" s="555">
        <v>48</v>
      </c>
      <c r="AA33" s="556"/>
      <c r="AB33" s="87"/>
      <c r="AC33" s="89"/>
      <c r="AD33" s="359"/>
      <c r="AE33" s="397"/>
      <c r="AF33" s="432"/>
      <c r="AG33" s="376">
        <f>SUM(R33:R33)</f>
        <v>0</v>
      </c>
      <c r="AH33" s="139"/>
    </row>
    <row r="34" spans="1:90" customHeight="1" ht="13.5" s="15" customFormat="1">
      <c r="A34" s="322" t="s">
        <v>98</v>
      </c>
      <c r="B34" s="63" t="s">
        <v>69</v>
      </c>
      <c r="C34" s="40"/>
      <c r="D34" s="37"/>
      <c r="E34" s="58"/>
      <c r="F34" s="36" t="s">
        <v>62</v>
      </c>
      <c r="G34" s="37"/>
      <c r="H34" s="36"/>
      <c r="I34" s="36"/>
      <c r="J34" s="39"/>
      <c r="K34" s="335">
        <f>SUM(N34+M34)</f>
        <v>72</v>
      </c>
      <c r="L34" s="6"/>
      <c r="M34" s="73">
        <v>24</v>
      </c>
      <c r="N34" s="243">
        <v>48</v>
      </c>
      <c r="O34" s="189">
        <v>48</v>
      </c>
      <c r="P34" s="79"/>
      <c r="Q34" s="190"/>
      <c r="R34" s="102"/>
      <c r="S34" s="102"/>
      <c r="T34" s="86"/>
      <c r="U34" s="103"/>
      <c r="V34" s="613">
        <v>30</v>
      </c>
      <c r="W34" s="613">
        <v>18</v>
      </c>
      <c r="X34" s="614"/>
      <c r="Y34" s="557"/>
      <c r="Z34" s="557"/>
      <c r="AA34" s="558"/>
      <c r="AB34" s="102"/>
      <c r="AC34" s="104"/>
      <c r="AD34" s="360"/>
      <c r="AE34" s="105"/>
      <c r="AF34" s="104"/>
      <c r="AG34" s="477">
        <f>SUM(R34:R34)</f>
        <v>0</v>
      </c>
      <c r="AH34" s="180"/>
    </row>
    <row r="35" spans="1:90" customHeight="1" ht="13.5" s="15" customFormat="1">
      <c r="A35" s="322" t="s">
        <v>99</v>
      </c>
      <c r="B35" s="63" t="s">
        <v>67</v>
      </c>
      <c r="C35" s="40"/>
      <c r="D35" s="37"/>
      <c r="E35" s="58"/>
      <c r="F35" s="37"/>
      <c r="G35" s="37"/>
      <c r="H35" s="36"/>
      <c r="I35" s="39" t="s">
        <v>62</v>
      </c>
      <c r="J35" s="39"/>
      <c r="K35" s="336">
        <f>SUM(N35+M35)</f>
        <v>168</v>
      </c>
      <c r="L35" s="6"/>
      <c r="M35" s="73"/>
      <c r="N35" s="243">
        <v>168</v>
      </c>
      <c r="O35" s="175">
        <f>N35-P35</f>
        <v>150</v>
      </c>
      <c r="P35" s="79">
        <v>18</v>
      </c>
      <c r="Q35" s="190"/>
      <c r="R35" s="102"/>
      <c r="S35" s="102"/>
      <c r="T35" s="86"/>
      <c r="U35" s="103"/>
      <c r="V35" s="613"/>
      <c r="W35" s="613"/>
      <c r="X35" s="614"/>
      <c r="Y35" s="557">
        <v>54</v>
      </c>
      <c r="Z35" s="557">
        <v>74</v>
      </c>
      <c r="AA35" s="558"/>
      <c r="AB35" s="102">
        <v>40</v>
      </c>
      <c r="AC35" s="104"/>
      <c r="AD35" s="361"/>
      <c r="AE35" s="105"/>
      <c r="AF35" s="104"/>
      <c r="AG35" s="478">
        <f>SUM(R35:R35)</f>
        <v>0</v>
      </c>
      <c r="AH35" s="180"/>
    </row>
    <row r="36" spans="1:90" customHeight="1" ht="13.5">
      <c r="A36" s="7" t="s">
        <v>100</v>
      </c>
      <c r="B36" s="64" t="s">
        <v>71</v>
      </c>
      <c r="C36" s="57"/>
      <c r="D36" s="58"/>
      <c r="E36" s="58"/>
      <c r="F36" s="58"/>
      <c r="G36" s="58"/>
      <c r="H36" s="59"/>
      <c r="I36" s="39"/>
      <c r="J36" s="39" t="s">
        <v>62</v>
      </c>
      <c r="K36" s="335">
        <f>SUM(N36+M36)</f>
        <v>336</v>
      </c>
      <c r="L36" s="8"/>
      <c r="M36" s="72">
        <v>168</v>
      </c>
      <c r="N36" s="243">
        <v>168</v>
      </c>
      <c r="O36" s="175">
        <f>N36-P36</f>
        <v>2</v>
      </c>
      <c r="P36" s="80">
        <v>166</v>
      </c>
      <c r="Q36" s="188"/>
      <c r="R36" s="87"/>
      <c r="S36" s="87"/>
      <c r="T36" s="85"/>
      <c r="U36" s="89"/>
      <c r="V36" s="611"/>
      <c r="W36" s="611">
        <v>44</v>
      </c>
      <c r="X36" s="612"/>
      <c r="Y36" s="555">
        <v>34</v>
      </c>
      <c r="Z36" s="555">
        <v>34</v>
      </c>
      <c r="AA36" s="556"/>
      <c r="AB36" s="87">
        <v>31</v>
      </c>
      <c r="AC36" s="89"/>
      <c r="AD36" s="359">
        <v>25</v>
      </c>
      <c r="AE36" s="85"/>
      <c r="AF36" s="89"/>
      <c r="AG36" s="479">
        <f>SUM(R36:R36)</f>
        <v>0</v>
      </c>
      <c r="AH36" s="139"/>
    </row>
    <row r="37" spans="1:90" customHeight="1" ht="13.5">
      <c r="A37" s="7" t="s">
        <v>101</v>
      </c>
      <c r="B37" s="62" t="s">
        <v>102</v>
      </c>
      <c r="C37" s="60" t="s">
        <v>62</v>
      </c>
      <c r="D37" s="58"/>
      <c r="E37" s="58"/>
      <c r="F37" s="58"/>
      <c r="G37" s="58"/>
      <c r="H37" s="59"/>
      <c r="I37" s="59"/>
      <c r="J37" s="61"/>
      <c r="K37" s="340">
        <f>SUM(N37+M37)</f>
        <v>54</v>
      </c>
      <c r="L37" s="8"/>
      <c r="M37" s="72">
        <v>18</v>
      </c>
      <c r="N37" s="227">
        <v>36</v>
      </c>
      <c r="O37" s="175">
        <f>N37-P37</f>
        <v>28</v>
      </c>
      <c r="P37" s="80">
        <v>8</v>
      </c>
      <c r="Q37" s="188"/>
      <c r="R37" s="87">
        <v>36</v>
      </c>
      <c r="S37" s="87"/>
      <c r="T37" s="85"/>
      <c r="U37" s="89"/>
      <c r="V37" s="611"/>
      <c r="W37" s="611"/>
      <c r="X37" s="612"/>
      <c r="Y37" s="555"/>
      <c r="Z37" s="555"/>
      <c r="AA37" s="556"/>
      <c r="AB37" s="87"/>
      <c r="AC37" s="89"/>
      <c r="AD37" s="359"/>
      <c r="AE37" s="126"/>
      <c r="AF37" s="127"/>
      <c r="AG37" s="476">
        <f>SUM(R37:R37)</f>
        <v>36</v>
      </c>
      <c r="AH37" s="139">
        <v>36</v>
      </c>
    </row>
    <row r="38" spans="1:90" customHeight="1" ht="23.25" s="226" customFormat="1">
      <c r="A38" s="298" t="s">
        <v>103</v>
      </c>
      <c r="B38" s="296" t="s">
        <v>104</v>
      </c>
      <c r="C38" s="284"/>
      <c r="D38" s="290"/>
      <c r="E38" s="290"/>
      <c r="F38" s="290"/>
      <c r="G38" s="290"/>
      <c r="H38" s="288"/>
      <c r="I38" s="288"/>
      <c r="J38" s="288"/>
      <c r="K38" s="267">
        <f>SUM(N38+M38)</f>
        <v>336</v>
      </c>
      <c r="L38" s="273">
        <f>SUM(L39:L41)</f>
        <v>0</v>
      </c>
      <c r="M38" s="273">
        <f>SUM(M39:M41)</f>
        <v>112</v>
      </c>
      <c r="N38" s="273">
        <f>SUM(N39:N41)</f>
        <v>224</v>
      </c>
      <c r="O38" s="273">
        <f>O39+O40+O41</f>
        <v>159</v>
      </c>
      <c r="P38" s="225">
        <f>P39+P40+P41</f>
        <v>65</v>
      </c>
      <c r="Q38" s="278"/>
      <c r="R38" s="294">
        <f>SUM(R39:R41)</f>
        <v>0</v>
      </c>
      <c r="S38" s="294">
        <f>SUM(S39:S41)</f>
        <v>0</v>
      </c>
      <c r="T38" s="294">
        <f>SUM(T39:T41)</f>
        <v>0</v>
      </c>
      <c r="U38" s="294">
        <f>SUM(U39:U41)</f>
        <v>0</v>
      </c>
      <c r="V38" s="609">
        <f>SUM(V39:V41)</f>
        <v>0</v>
      </c>
      <c r="W38" s="609">
        <f>SUM(W39:W41)</f>
        <v>0</v>
      </c>
      <c r="X38" s="609">
        <f>SUM(X39:X41)</f>
        <v>0</v>
      </c>
      <c r="Y38" s="553">
        <f>SUM(Y39:Y41)</f>
        <v>103</v>
      </c>
      <c r="Z38" s="553">
        <f>SUM(Z39:Z41)</f>
        <v>121</v>
      </c>
      <c r="AA38" s="553">
        <f>SUM(AA39:AA41)</f>
        <v>0</v>
      </c>
      <c r="AB38" s="294">
        <f>SUM(AB39:AB41)</f>
        <v>0</v>
      </c>
      <c r="AC38" s="294">
        <f>SUM(AC39:AC41)</f>
        <v>0</v>
      </c>
      <c r="AD38" s="292">
        <f>SUM(AD39:AD41)</f>
        <v>0</v>
      </c>
      <c r="AE38" s="294">
        <f>SUM(AE39:AE41)</f>
        <v>0</v>
      </c>
      <c r="AF38" s="298"/>
      <c r="AG38" s="278">
        <f>SUM(R38:R38)</f>
        <v>0</v>
      </c>
      <c r="AH38" s="253"/>
    </row>
    <row r="39" spans="1:90" customHeight="1" ht="13.5">
      <c r="A39" s="323" t="s">
        <v>105</v>
      </c>
      <c r="B39" s="62" t="s">
        <v>106</v>
      </c>
      <c r="C39" s="57"/>
      <c r="D39" s="58"/>
      <c r="E39" s="58"/>
      <c r="F39" s="59"/>
      <c r="G39" s="59" t="s">
        <v>107</v>
      </c>
      <c r="H39" s="59"/>
      <c r="I39" s="59"/>
      <c r="J39" s="61"/>
      <c r="K39" s="333">
        <f>SUM(N39+M39)</f>
        <v>72</v>
      </c>
      <c r="L39" s="8"/>
      <c r="M39" s="72">
        <v>24</v>
      </c>
      <c r="N39" s="214">
        <f>SUM(O39:P39)</f>
        <v>48</v>
      </c>
      <c r="O39" s="175">
        <v>12</v>
      </c>
      <c r="P39" s="80">
        <v>36</v>
      </c>
      <c r="Q39" s="188"/>
      <c r="R39" s="87"/>
      <c r="S39" s="87"/>
      <c r="T39" s="85"/>
      <c r="U39" s="89"/>
      <c r="V39" s="611"/>
      <c r="W39" s="611"/>
      <c r="X39" s="612"/>
      <c r="Y39" s="555">
        <v>48</v>
      </c>
      <c r="Z39" s="555"/>
      <c r="AA39" s="556"/>
      <c r="AB39" s="87"/>
      <c r="AC39" s="89"/>
      <c r="AD39" s="359"/>
      <c r="AE39" s="397"/>
      <c r="AF39" s="161"/>
      <c r="AG39" s="376">
        <f>SUM(R39:R39)</f>
        <v>0</v>
      </c>
      <c r="AH39" s="139"/>
    </row>
    <row r="40" spans="1:90" customHeight="1" ht="23.25">
      <c r="A40" s="7" t="s">
        <v>108</v>
      </c>
      <c r="B40" s="62" t="s">
        <v>109</v>
      </c>
      <c r="C40" s="57"/>
      <c r="D40" s="58"/>
      <c r="E40" s="58"/>
      <c r="F40" s="58"/>
      <c r="G40" s="58"/>
      <c r="H40" s="36" t="s">
        <v>62</v>
      </c>
      <c r="I40" s="59"/>
      <c r="J40" s="39"/>
      <c r="K40" s="339">
        <f>SUM(N40+M40)</f>
        <v>48</v>
      </c>
      <c r="L40" s="8"/>
      <c r="M40" s="72">
        <v>16</v>
      </c>
      <c r="N40" s="243">
        <v>32</v>
      </c>
      <c r="O40" s="175">
        <f>N40-P40</f>
        <v>29</v>
      </c>
      <c r="P40" s="80">
        <v>3</v>
      </c>
      <c r="Q40" s="188"/>
      <c r="R40" s="87"/>
      <c r="S40" s="87"/>
      <c r="T40" s="85"/>
      <c r="U40" s="89"/>
      <c r="V40" s="611"/>
      <c r="W40" s="611"/>
      <c r="X40" s="612"/>
      <c r="Y40" s="555"/>
      <c r="Z40" s="555">
        <v>32</v>
      </c>
      <c r="AA40" s="556"/>
      <c r="AB40" s="87"/>
      <c r="AC40" s="89"/>
      <c r="AD40" s="359"/>
      <c r="AE40" s="85"/>
      <c r="AF40" s="89"/>
      <c r="AG40" s="478">
        <f>SUM(R40:R40)</f>
        <v>0</v>
      </c>
      <c r="AH40" s="139"/>
    </row>
    <row r="41" spans="1:90" customHeight="1" ht="13.5">
      <c r="A41" s="7" t="s">
        <v>110</v>
      </c>
      <c r="B41" s="62" t="s">
        <v>77</v>
      </c>
      <c r="C41" s="57"/>
      <c r="D41" s="58"/>
      <c r="E41" s="58"/>
      <c r="F41" s="58"/>
      <c r="G41" s="58"/>
      <c r="H41" s="59" t="s">
        <v>107</v>
      </c>
      <c r="I41" s="59"/>
      <c r="J41" s="39"/>
      <c r="K41" s="334">
        <f>SUM(N41+M41)</f>
        <v>216</v>
      </c>
      <c r="L41" s="8"/>
      <c r="M41" s="72">
        <v>72</v>
      </c>
      <c r="N41" s="227">
        <v>144</v>
      </c>
      <c r="O41" s="175">
        <f>N41-P41</f>
        <v>118</v>
      </c>
      <c r="P41" s="80">
        <v>26</v>
      </c>
      <c r="Q41" s="188"/>
      <c r="R41" s="87"/>
      <c r="S41" s="87"/>
      <c r="T41" s="85"/>
      <c r="U41" s="89"/>
      <c r="V41" s="611"/>
      <c r="W41" s="611"/>
      <c r="X41" s="612"/>
      <c r="Y41" s="555">
        <v>55</v>
      </c>
      <c r="Z41" s="555">
        <v>89</v>
      </c>
      <c r="AA41" s="556"/>
      <c r="AB41" s="87"/>
      <c r="AC41" s="89"/>
      <c r="AD41" s="359"/>
      <c r="AE41" s="126"/>
      <c r="AF41" s="127"/>
      <c r="AG41" s="441">
        <f>SUM(R41:R41)</f>
        <v>0</v>
      </c>
      <c r="AH41" s="139"/>
    </row>
    <row r="42" spans="1:90" customHeight="1" ht="28.5" s="226" customFormat="1">
      <c r="A42" s="298" t="s">
        <v>111</v>
      </c>
      <c r="B42" s="296" t="s">
        <v>112</v>
      </c>
      <c r="C42" s="267"/>
      <c r="D42" s="290"/>
      <c r="E42" s="290"/>
      <c r="F42" s="290"/>
      <c r="G42" s="290"/>
      <c r="H42" s="288"/>
      <c r="I42" s="288"/>
      <c r="J42" s="288"/>
      <c r="K42" s="267">
        <f>SUM(K43+K59)</f>
        <v>1553</v>
      </c>
      <c r="L42" s="267">
        <f>SUM(L43+L59)</f>
        <v>251</v>
      </c>
      <c r="M42" s="267">
        <f>SUM(M43+M59)</f>
        <v>1166</v>
      </c>
      <c r="N42" s="267">
        <f>SUM(N43+N59)</f>
        <v>387</v>
      </c>
      <c r="O42" s="267">
        <f>SUM(O43+O59)</f>
        <v>321</v>
      </c>
      <c r="P42" s="267">
        <f>SUM(P43+P59)</f>
        <v>1027</v>
      </c>
      <c r="Q42" s="267">
        <f>SUM(Q43+Q59)</f>
        <v>30</v>
      </c>
      <c r="R42" s="267">
        <f>SUM(R43+R59)</f>
        <v>69</v>
      </c>
      <c r="S42" s="267">
        <f>SUM(S43+S59)</f>
        <v>251</v>
      </c>
      <c r="T42" s="267">
        <f>SUM(T43+T59)</f>
        <v>0</v>
      </c>
      <c r="U42" s="267">
        <f>SUM(U43+U59)</f>
        <v>0</v>
      </c>
      <c r="V42" s="615">
        <f>SUM(V43+V59)</f>
        <v>265</v>
      </c>
      <c r="W42" s="615">
        <f>SUM(W43+W59)</f>
        <v>457</v>
      </c>
      <c r="X42" s="615">
        <f>SUM(X43+X59)</f>
        <v>0</v>
      </c>
      <c r="Y42" s="559">
        <f>SUM(Y43+Y59)</f>
        <v>241</v>
      </c>
      <c r="Z42" s="559">
        <f>SUM(Z43+Z59)</f>
        <v>395</v>
      </c>
      <c r="AA42" s="559">
        <f>SUM(AA43+AA59)</f>
        <v>30</v>
      </c>
      <c r="AB42" s="267">
        <f>SUM(AB43+AB59)</f>
        <v>379</v>
      </c>
      <c r="AC42" s="267">
        <f>SUM(AC43+AC59)</f>
        <v>0</v>
      </c>
      <c r="AD42" s="267">
        <f>SUM(AD43+AD59)</f>
        <v>245</v>
      </c>
      <c r="AE42" s="267">
        <f>SUM(AE43+AE59)</f>
        <v>0</v>
      </c>
      <c r="AF42" s="267">
        <f>SUM(AF43+AF59)</f>
        <v>0</v>
      </c>
      <c r="AG42" s="267">
        <f>SUM(AG43+AG59)</f>
        <v>1373</v>
      </c>
      <c r="AH42" s="253">
        <f>SUM(AH43+AH58)</f>
        <v>864</v>
      </c>
      <c r="AI42" s="226">
        <f>SUM(R42:AE42)</f>
        <v>2332</v>
      </c>
    </row>
    <row r="43" spans="1:90" customHeight="1" ht="22.5" s="226" customFormat="1">
      <c r="A43" s="270" t="s">
        <v>113</v>
      </c>
      <c r="B43" s="300" t="s">
        <v>114</v>
      </c>
      <c r="C43" s="284"/>
      <c r="D43" s="285"/>
      <c r="E43" s="285"/>
      <c r="F43" s="285"/>
      <c r="G43" s="285"/>
      <c r="H43" s="286"/>
      <c r="I43" s="286"/>
      <c r="J43" s="283"/>
      <c r="K43" s="267">
        <f>SUM(N43+M43)</f>
        <v>666</v>
      </c>
      <c r="L43" s="273">
        <f>SUM(L44:L57)</f>
        <v>0</v>
      </c>
      <c r="M43" s="273">
        <f>SUM(M44:M57)</f>
        <v>504</v>
      </c>
      <c r="N43" s="225">
        <f>SUM(N44:N57)</f>
        <v>162</v>
      </c>
      <c r="O43" s="225">
        <f>SUM(O44:O57)</f>
        <v>593</v>
      </c>
      <c r="P43" s="248" t="s">
        <v>115</v>
      </c>
      <c r="Q43" s="253"/>
      <c r="R43" s="294">
        <f>SUM(R44:R57)</f>
        <v>49</v>
      </c>
      <c r="S43" s="294">
        <f>SUM(S44:S57)</f>
        <v>53</v>
      </c>
      <c r="T43" s="294">
        <f>SUM(T44:T57)</f>
        <v>0</v>
      </c>
      <c r="U43" s="294">
        <f>SUM(U44:U57)</f>
        <v>0</v>
      </c>
      <c r="V43" s="609">
        <f>SUM(V44:V57)</f>
        <v>125</v>
      </c>
      <c r="W43" s="609">
        <f>SUM(W44:W57)</f>
        <v>280</v>
      </c>
      <c r="X43" s="609">
        <f>SUM(X44:X57)</f>
        <v>0</v>
      </c>
      <c r="Y43" s="553">
        <f>SUM(Y44:Y57)</f>
        <v>73</v>
      </c>
      <c r="Z43" s="553">
        <f>SUM(Z44:Z57)</f>
        <v>112</v>
      </c>
      <c r="AA43" s="553">
        <f>SUM(AA44:AA57)</f>
        <v>0</v>
      </c>
      <c r="AB43" s="294">
        <f>SUM(AB44:AB57)</f>
        <v>200</v>
      </c>
      <c r="AC43" s="294">
        <f>SUM(AC44:AC57)</f>
        <v>0</v>
      </c>
      <c r="AD43" s="292">
        <f>SUM(AD44:AD57)</f>
        <v>116</v>
      </c>
      <c r="AE43" s="294">
        <f>SUM(AE44:AE57)</f>
        <v>0</v>
      </c>
      <c r="AF43" s="298"/>
      <c r="AG43" s="278">
        <f>SUM(R43:R43)</f>
        <v>49</v>
      </c>
      <c r="AH43" s="253">
        <v>496</v>
      </c>
      <c r="AI43" s="226">
        <f>SUM(AG44:AG57)</f>
        <v>49</v>
      </c>
    </row>
    <row r="44" spans="1:90" customHeight="1" ht="13.5">
      <c r="A44" s="7" t="s">
        <v>116</v>
      </c>
      <c r="B44" s="63" t="s">
        <v>117</v>
      </c>
      <c r="C44" s="40"/>
      <c r="D44" s="37"/>
      <c r="E44" s="37"/>
      <c r="F44" s="36" t="s">
        <v>62</v>
      </c>
      <c r="G44" s="65"/>
      <c r="H44" s="36"/>
      <c r="I44" s="66"/>
      <c r="J44" s="67"/>
      <c r="K44" s="333">
        <f>SUM(N44+M44)</f>
        <v>99</v>
      </c>
      <c r="L44" s="6"/>
      <c r="M44" s="73">
        <v>33</v>
      </c>
      <c r="N44" s="276">
        <f>SUM(O44:P44)</f>
        <v>66</v>
      </c>
      <c r="O44" s="189"/>
      <c r="P44" s="79">
        <v>66</v>
      </c>
      <c r="Q44" s="190"/>
      <c r="R44" s="102">
        <v>17</v>
      </c>
      <c r="S44" s="102">
        <v>15</v>
      </c>
      <c r="T44" s="86"/>
      <c r="U44" s="103"/>
      <c r="V44" s="613">
        <v>19</v>
      </c>
      <c r="W44" s="613">
        <v>15</v>
      </c>
      <c r="X44" s="612"/>
      <c r="Y44" s="555"/>
      <c r="Z44" s="555"/>
      <c r="AA44" s="556"/>
      <c r="AB44" s="87"/>
      <c r="AC44" s="89"/>
      <c r="AD44" s="359"/>
      <c r="AE44" s="397"/>
      <c r="AF44" s="161"/>
      <c r="AG44" s="376">
        <f>SUM(R44:R44)</f>
        <v>17</v>
      </c>
      <c r="AH44" s="139">
        <v>30</v>
      </c>
    </row>
    <row r="45" spans="1:90" customHeight="1" ht="15">
      <c r="A45" s="7" t="s">
        <v>118</v>
      </c>
      <c r="B45" s="63" t="s">
        <v>119</v>
      </c>
      <c r="C45" s="40"/>
      <c r="D45" s="37"/>
      <c r="E45" s="37"/>
      <c r="F45" s="36" t="s">
        <v>62</v>
      </c>
      <c r="G45" s="65"/>
      <c r="H45" s="36"/>
      <c r="I45" s="66"/>
      <c r="J45" s="68"/>
      <c r="K45" s="335">
        <f>SUM(N45+M45)</f>
        <v>96</v>
      </c>
      <c r="L45" s="6"/>
      <c r="M45" s="73">
        <v>32</v>
      </c>
      <c r="N45" s="277">
        <f>SUM(O45:P45)</f>
        <v>64</v>
      </c>
      <c r="O45" s="189">
        <v>44</v>
      </c>
      <c r="P45" s="79">
        <v>20</v>
      </c>
      <c r="Q45" s="190"/>
      <c r="R45" s="102"/>
      <c r="S45" s="102"/>
      <c r="T45" s="86"/>
      <c r="U45" s="103"/>
      <c r="V45" s="613">
        <v>15</v>
      </c>
      <c r="W45" s="613">
        <v>49</v>
      </c>
      <c r="X45" s="616"/>
      <c r="Y45" s="662"/>
      <c r="Z45" s="555"/>
      <c r="AA45" s="556"/>
      <c r="AB45" s="87"/>
      <c r="AC45" s="89"/>
      <c r="AD45" s="359"/>
      <c r="AE45" s="85"/>
      <c r="AF45" s="89"/>
      <c r="AG45" s="477">
        <f>SUM(R45:R45)</f>
        <v>0</v>
      </c>
      <c r="AH45" s="139">
        <v>30</v>
      </c>
    </row>
    <row r="46" spans="1:90" customHeight="1" ht="19.5">
      <c r="A46" s="7" t="s">
        <v>120</v>
      </c>
      <c r="B46" s="63" t="s">
        <v>121</v>
      </c>
      <c r="C46" s="40"/>
      <c r="D46" s="36" t="s">
        <v>62</v>
      </c>
      <c r="E46" s="37"/>
      <c r="F46" s="58"/>
      <c r="G46" s="58"/>
      <c r="H46" s="59"/>
      <c r="I46" s="59"/>
      <c r="J46" s="61"/>
      <c r="K46" s="335">
        <f>SUM(N46+M46)</f>
        <v>62</v>
      </c>
      <c r="L46" s="6"/>
      <c r="M46" s="73">
        <v>30</v>
      </c>
      <c r="N46" s="277">
        <f>SUM(R46:R46)</f>
        <v>32</v>
      </c>
      <c r="O46" s="189">
        <v>40</v>
      </c>
      <c r="P46" s="79">
        <v>14</v>
      </c>
      <c r="Q46" s="190"/>
      <c r="R46" s="102">
        <v>32</v>
      </c>
      <c r="S46" s="102">
        <v>28</v>
      </c>
      <c r="T46" s="86"/>
      <c r="U46" s="103"/>
      <c r="V46" s="613"/>
      <c r="W46" s="613"/>
      <c r="X46" s="612"/>
      <c r="Y46" s="663"/>
      <c r="Z46" s="555"/>
      <c r="AA46" s="556"/>
      <c r="AB46" s="87"/>
      <c r="AC46" s="89"/>
      <c r="AD46" s="359"/>
      <c r="AE46" s="85"/>
      <c r="AF46" s="89"/>
      <c r="AG46" s="478">
        <f>SUM(R46:R46)</f>
        <v>32</v>
      </c>
      <c r="AH46" s="139">
        <v>30</v>
      </c>
    </row>
    <row r="47" spans="1:90" customHeight="1" ht="26.25">
      <c r="A47" s="7" t="s">
        <v>122</v>
      </c>
      <c r="B47" s="63" t="s">
        <v>123</v>
      </c>
      <c r="C47" s="40"/>
      <c r="D47" s="37"/>
      <c r="E47" s="37"/>
      <c r="F47" s="36" t="s">
        <v>107</v>
      </c>
      <c r="G47" s="65"/>
      <c r="H47" s="36"/>
      <c r="I47" s="66"/>
      <c r="J47" s="68"/>
      <c r="K47" s="335">
        <f>SUM(N47+M47)</f>
        <v>32</v>
      </c>
      <c r="L47" s="6"/>
      <c r="M47" s="73">
        <v>32</v>
      </c>
      <c r="N47" s="277">
        <f>SUM(R47:R47)</f>
        <v>0</v>
      </c>
      <c r="O47" s="189">
        <f>N47-P47</f>
        <v>-11</v>
      </c>
      <c r="P47" s="79">
        <v>11</v>
      </c>
      <c r="Q47" s="190"/>
      <c r="R47" s="102"/>
      <c r="S47" s="102"/>
      <c r="T47" s="86"/>
      <c r="U47" s="103"/>
      <c r="V47" s="613">
        <v>31</v>
      </c>
      <c r="W47" s="613">
        <v>33</v>
      </c>
      <c r="X47" s="612"/>
      <c r="Y47" s="663"/>
      <c r="Z47" s="555"/>
      <c r="AA47" s="556"/>
      <c r="AB47" s="87"/>
      <c r="AC47" s="89"/>
      <c r="AD47" s="359"/>
      <c r="AE47" s="85"/>
      <c r="AF47" s="89"/>
      <c r="AG47" s="479">
        <f>SUM(R47:R47)</f>
        <v>0</v>
      </c>
      <c r="AH47" s="139">
        <v>30</v>
      </c>
    </row>
    <row r="48" spans="1:90" customHeight="1" ht="22.5">
      <c r="A48" s="7" t="s">
        <v>124</v>
      </c>
      <c r="B48" s="62" t="s">
        <v>125</v>
      </c>
      <c r="C48" s="57"/>
      <c r="D48" s="58"/>
      <c r="E48" s="58"/>
      <c r="F48" s="36" t="s">
        <v>62</v>
      </c>
      <c r="G48" s="58"/>
      <c r="H48" s="36"/>
      <c r="I48" s="59"/>
      <c r="J48" s="61"/>
      <c r="K48" s="335">
        <f>SUM(N48+M48)</f>
        <v>30</v>
      </c>
      <c r="L48" s="8"/>
      <c r="M48" s="72">
        <v>30</v>
      </c>
      <c r="N48" s="277">
        <f>SUM(R48:R48)</f>
        <v>0</v>
      </c>
      <c r="O48" s="175">
        <v>40</v>
      </c>
      <c r="P48" s="80"/>
      <c r="Q48" s="188"/>
      <c r="R48" s="87"/>
      <c r="S48" s="87">
        <v>10</v>
      </c>
      <c r="T48" s="85"/>
      <c r="U48" s="89"/>
      <c r="V48" s="611">
        <v>10</v>
      </c>
      <c r="W48" s="611">
        <v>40</v>
      </c>
      <c r="X48" s="612"/>
      <c r="Y48" s="663"/>
      <c r="Z48" s="555"/>
      <c r="AA48" s="556"/>
      <c r="AB48" s="87"/>
      <c r="AC48" s="89"/>
      <c r="AD48" s="359"/>
      <c r="AE48" s="85"/>
      <c r="AF48" s="89"/>
      <c r="AG48" s="477">
        <f>SUM(R48:R48)</f>
        <v>0</v>
      </c>
      <c r="AH48" s="139">
        <v>30</v>
      </c>
    </row>
    <row r="49" spans="1:90" customHeight="1" ht="25.5">
      <c r="A49" s="7" t="s">
        <v>126</v>
      </c>
      <c r="B49" s="62" t="s">
        <v>127</v>
      </c>
      <c r="C49" s="57"/>
      <c r="D49" s="58"/>
      <c r="E49" s="58"/>
      <c r="F49" s="58"/>
      <c r="G49" s="58"/>
      <c r="H49" s="59"/>
      <c r="I49" s="58" t="s">
        <v>62</v>
      </c>
      <c r="J49" s="338"/>
      <c r="K49" s="335">
        <f>SUM(N49+M49)</f>
        <v>82</v>
      </c>
      <c r="L49" s="8"/>
      <c r="M49" s="72">
        <v>82</v>
      </c>
      <c r="N49" s="277">
        <f>SUM(R49:R49)</f>
        <v>0</v>
      </c>
      <c r="O49" s="175">
        <v>89</v>
      </c>
      <c r="P49" s="80">
        <v>75</v>
      </c>
      <c r="Q49" s="188"/>
      <c r="R49" s="87"/>
      <c r="S49" s="87"/>
      <c r="T49" s="85"/>
      <c r="U49" s="89"/>
      <c r="V49" s="611"/>
      <c r="W49" s="611">
        <v>33</v>
      </c>
      <c r="X49" s="612"/>
      <c r="Y49" s="555">
        <v>37</v>
      </c>
      <c r="Z49" s="555">
        <v>60</v>
      </c>
      <c r="AA49" s="556"/>
      <c r="AB49" s="87">
        <v>34</v>
      </c>
      <c r="AC49" s="89"/>
      <c r="AD49" s="359"/>
      <c r="AE49" s="85"/>
      <c r="AF49" s="89"/>
      <c r="AG49" s="477">
        <f>SUM(R49:R49)</f>
        <v>0</v>
      </c>
      <c r="AH49" s="139">
        <v>30</v>
      </c>
    </row>
    <row r="50" spans="1:90" customHeight="1" ht="19.5">
      <c r="A50" s="7" t="s">
        <v>128</v>
      </c>
      <c r="B50" s="62" t="s">
        <v>129</v>
      </c>
      <c r="C50" s="57"/>
      <c r="D50" s="58"/>
      <c r="E50" s="58"/>
      <c r="F50" s="58"/>
      <c r="G50" s="58"/>
      <c r="H50" s="59"/>
      <c r="I50" s="36" t="s">
        <v>62</v>
      </c>
      <c r="J50" s="61"/>
      <c r="K50" s="336">
        <f>SUM(N50+M50)</f>
        <v>25</v>
      </c>
      <c r="L50" s="8"/>
      <c r="M50" s="72">
        <v>25</v>
      </c>
      <c r="N50" s="277">
        <f>SUM(R50:R50)</f>
        <v>0</v>
      </c>
      <c r="O50" s="175">
        <v>40</v>
      </c>
      <c r="P50" s="80">
        <v>10</v>
      </c>
      <c r="Q50" s="188"/>
      <c r="R50" s="87"/>
      <c r="S50" s="87"/>
      <c r="T50" s="85"/>
      <c r="U50" s="89"/>
      <c r="V50" s="611"/>
      <c r="W50" s="611"/>
      <c r="X50" s="612"/>
      <c r="Y50" s="555"/>
      <c r="Z50" s="555">
        <v>26</v>
      </c>
      <c r="AA50" s="556"/>
      <c r="AB50" s="87">
        <v>24</v>
      </c>
      <c r="AC50" s="89"/>
      <c r="AD50" s="359"/>
      <c r="AE50" s="85"/>
      <c r="AF50" s="89"/>
      <c r="AG50" s="477">
        <f>SUM(R50:R50)</f>
        <v>0</v>
      </c>
      <c r="AH50" s="139">
        <v>30</v>
      </c>
    </row>
    <row r="51" spans="1:90" customHeight="1" ht="25.5">
      <c r="A51" s="7" t="s">
        <v>130</v>
      </c>
      <c r="B51" s="62" t="s">
        <v>131</v>
      </c>
      <c r="C51" s="57"/>
      <c r="D51" s="58"/>
      <c r="E51" s="58"/>
      <c r="F51" s="58"/>
      <c r="G51" s="58"/>
      <c r="H51" s="59"/>
      <c r="I51" s="36"/>
      <c r="J51" s="544" t="s">
        <v>62</v>
      </c>
      <c r="K51" s="335">
        <f>SUM(N51+M51)</f>
        <v>24</v>
      </c>
      <c r="L51" s="8"/>
      <c r="M51" s="72">
        <v>24</v>
      </c>
      <c r="N51" s="277">
        <f>SUM(R51:R51)</f>
        <v>0</v>
      </c>
      <c r="O51" s="175">
        <v>38</v>
      </c>
      <c r="P51" s="80">
        <v>10</v>
      </c>
      <c r="Q51" s="188"/>
      <c r="R51" s="87"/>
      <c r="S51" s="87"/>
      <c r="T51" s="85"/>
      <c r="U51" s="89"/>
      <c r="V51" s="611"/>
      <c r="W51" s="611"/>
      <c r="X51" s="612"/>
      <c r="Y51" s="555"/>
      <c r="Z51" s="555"/>
      <c r="AA51" s="556"/>
      <c r="AB51" s="87">
        <v>48</v>
      </c>
      <c r="AC51" s="89"/>
      <c r="AD51" s="359"/>
      <c r="AE51" s="85"/>
      <c r="AF51" s="89"/>
      <c r="AG51" s="478">
        <f>SUM(R51:R51)</f>
        <v>0</v>
      </c>
      <c r="AH51" s="139">
        <v>30</v>
      </c>
    </row>
    <row r="52" spans="1:90" customHeight="1" ht="25.5">
      <c r="A52" s="7" t="s">
        <v>132</v>
      </c>
      <c r="B52" s="62" t="s">
        <v>133</v>
      </c>
      <c r="C52" s="57"/>
      <c r="D52" s="58"/>
      <c r="E52" s="58"/>
      <c r="F52" s="58"/>
      <c r="G52" s="58"/>
      <c r="H52" s="59"/>
      <c r="I52" s="59"/>
      <c r="J52" s="544" t="s">
        <v>62</v>
      </c>
      <c r="K52" s="337">
        <f>SUM(N52+M52)</f>
        <v>81</v>
      </c>
      <c r="L52" s="8"/>
      <c r="M52" s="72">
        <v>81</v>
      </c>
      <c r="N52" s="277">
        <f>SUM(R52:R52)</f>
        <v>0</v>
      </c>
      <c r="O52" s="175">
        <v>118</v>
      </c>
      <c r="P52" s="80">
        <v>44</v>
      </c>
      <c r="Q52" s="188"/>
      <c r="R52" s="87"/>
      <c r="S52" s="87"/>
      <c r="T52" s="85"/>
      <c r="U52" s="89"/>
      <c r="V52" s="611"/>
      <c r="W52" s="611"/>
      <c r="X52" s="612"/>
      <c r="Y52" s="555"/>
      <c r="Z52" s="555"/>
      <c r="AA52" s="556"/>
      <c r="AB52" s="87">
        <v>66</v>
      </c>
      <c r="AC52" s="89"/>
      <c r="AD52" s="359">
        <v>96</v>
      </c>
      <c r="AE52" s="85"/>
      <c r="AF52" s="89"/>
      <c r="AG52" s="477">
        <f>SUM(R52:R52)</f>
        <v>0</v>
      </c>
      <c r="AH52" s="139">
        <v>26</v>
      </c>
    </row>
    <row r="53" spans="1:90" customHeight="1" ht="13.5">
      <c r="A53" s="7" t="s">
        <v>134</v>
      </c>
      <c r="B53" s="62" t="s">
        <v>135</v>
      </c>
      <c r="C53" s="57"/>
      <c r="D53" s="58"/>
      <c r="E53" s="58"/>
      <c r="F53" s="59" t="s">
        <v>107</v>
      </c>
      <c r="G53" s="58"/>
      <c r="H53" s="59"/>
      <c r="I53" s="59"/>
      <c r="J53" s="61"/>
      <c r="K53" s="337">
        <f>SUM(N53+M53)</f>
        <v>16</v>
      </c>
      <c r="L53" s="8"/>
      <c r="M53" s="72">
        <v>16</v>
      </c>
      <c r="N53" s="277">
        <f>SUM(R53:R53)</f>
        <v>0</v>
      </c>
      <c r="O53" s="175">
        <v>24</v>
      </c>
      <c r="P53" s="80">
        <v>8</v>
      </c>
      <c r="Q53" s="188"/>
      <c r="R53" s="87"/>
      <c r="S53" s="87"/>
      <c r="T53" s="85"/>
      <c r="U53" s="89"/>
      <c r="V53" s="611">
        <v>10</v>
      </c>
      <c r="W53" s="611">
        <v>22</v>
      </c>
      <c r="X53" s="612"/>
      <c r="Y53" s="555"/>
      <c r="Z53" s="555"/>
      <c r="AA53" s="556"/>
      <c r="AB53" s="87"/>
      <c r="AC53" s="89"/>
      <c r="AD53" s="359"/>
      <c r="AE53" s="85"/>
      <c r="AF53" s="89"/>
      <c r="AG53" s="478">
        <f>SUM(R53:R53)</f>
        <v>0</v>
      </c>
      <c r="AH53" s="139">
        <v>30</v>
      </c>
    </row>
    <row r="54" spans="1:90" customHeight="1" ht="21">
      <c r="A54" s="7" t="s">
        <v>136</v>
      </c>
      <c r="B54" s="64" t="s">
        <v>137</v>
      </c>
      <c r="C54" s="57"/>
      <c r="D54" s="58"/>
      <c r="E54" s="58"/>
      <c r="F54" s="58"/>
      <c r="G54" s="58"/>
      <c r="H54" s="36" t="s">
        <v>62</v>
      </c>
      <c r="I54" s="59"/>
      <c r="J54" s="39"/>
      <c r="K54" s="336">
        <f>SUM(N54+M54)</f>
        <v>34</v>
      </c>
      <c r="L54" s="8"/>
      <c r="M54" s="72">
        <v>34</v>
      </c>
      <c r="N54" s="277">
        <f>SUM(R54:R54)</f>
        <v>0</v>
      </c>
      <c r="O54" s="175">
        <v>68</v>
      </c>
      <c r="P54" s="80"/>
      <c r="Q54" s="188"/>
      <c r="R54" s="87"/>
      <c r="S54" s="87"/>
      <c r="T54" s="85"/>
      <c r="U54" s="89"/>
      <c r="V54" s="611"/>
      <c r="W54" s="611">
        <v>26</v>
      </c>
      <c r="X54" s="612"/>
      <c r="Y54" s="555">
        <v>16</v>
      </c>
      <c r="Z54" s="555">
        <v>26</v>
      </c>
      <c r="AA54" s="556"/>
      <c r="AB54" s="87"/>
      <c r="AC54" s="89"/>
      <c r="AD54" s="359"/>
      <c r="AE54" s="85"/>
      <c r="AF54" s="89"/>
      <c r="AG54" s="477">
        <f>SUM(R54:R54)</f>
        <v>0</v>
      </c>
      <c r="AH54" s="139"/>
    </row>
    <row r="55" spans="1:90" customHeight="1" ht="13.5">
      <c r="A55" s="7" t="s">
        <v>138</v>
      </c>
      <c r="B55" s="62" t="s">
        <v>139</v>
      </c>
      <c r="C55" s="57"/>
      <c r="D55" s="58"/>
      <c r="E55" s="58"/>
      <c r="F55" s="58"/>
      <c r="G55" s="59" t="s">
        <v>107</v>
      </c>
      <c r="H55" s="59"/>
      <c r="I55" s="59"/>
      <c r="J55" s="61"/>
      <c r="K55" s="335">
        <f>SUM(N55+M55)</f>
        <v>36</v>
      </c>
      <c r="L55" s="8"/>
      <c r="M55" s="72">
        <v>36</v>
      </c>
      <c r="N55" s="277">
        <f>SUM(R55:R55)</f>
        <v>0</v>
      </c>
      <c r="O55" s="175">
        <v>48</v>
      </c>
      <c r="P55" s="80">
        <v>23</v>
      </c>
      <c r="Q55" s="188"/>
      <c r="R55" s="87"/>
      <c r="S55" s="87"/>
      <c r="T55" s="85"/>
      <c r="U55" s="89"/>
      <c r="V55" s="611">
        <v>20</v>
      </c>
      <c r="W55" s="611">
        <v>41</v>
      </c>
      <c r="X55" s="612"/>
      <c r="Y55" s="555">
        <v>10</v>
      </c>
      <c r="Z55" s="555"/>
      <c r="AA55" s="556"/>
      <c r="AB55" s="87"/>
      <c r="AC55" s="89"/>
      <c r="AD55" s="359"/>
      <c r="AE55" s="85"/>
      <c r="AF55" s="89"/>
      <c r="AG55" s="477">
        <f>SUM(R55:R55)</f>
        <v>0</v>
      </c>
      <c r="AH55" s="139">
        <v>71</v>
      </c>
    </row>
    <row r="56" spans="1:90" customHeight="1" ht="13.5">
      <c r="A56" s="7" t="s">
        <v>140</v>
      </c>
      <c r="B56" s="62" t="s">
        <v>141</v>
      </c>
      <c r="C56" s="57"/>
      <c r="D56" s="58"/>
      <c r="E56" s="58"/>
      <c r="F56" s="58"/>
      <c r="G56" s="59" t="s">
        <v>107</v>
      </c>
      <c r="H56" s="59"/>
      <c r="I56" s="59"/>
      <c r="J56" s="61"/>
      <c r="K56" s="335">
        <f>SUM(N56+M56)</f>
        <v>26</v>
      </c>
      <c r="L56" s="8"/>
      <c r="M56" s="72">
        <v>26</v>
      </c>
      <c r="N56" s="277">
        <f>SUM(R56:R56)</f>
        <v>0</v>
      </c>
      <c r="O56" s="175">
        <v>21</v>
      </c>
      <c r="P56" s="80">
        <v>30</v>
      </c>
      <c r="Q56" s="188"/>
      <c r="R56" s="87"/>
      <c r="S56" s="87"/>
      <c r="T56" s="85"/>
      <c r="U56" s="89"/>
      <c r="V56" s="611">
        <v>20</v>
      </c>
      <c r="W56" s="611">
        <v>21</v>
      </c>
      <c r="X56" s="612"/>
      <c r="Y56" s="555">
        <v>10</v>
      </c>
      <c r="Z56" s="555"/>
      <c r="AA56" s="556"/>
      <c r="AB56" s="87"/>
      <c r="AC56" s="89"/>
      <c r="AD56" s="359"/>
      <c r="AE56" s="118"/>
      <c r="AF56" s="89"/>
      <c r="AG56" s="478">
        <f>SUM(R56:R56)</f>
        <v>0</v>
      </c>
      <c r="AH56" s="139">
        <v>51</v>
      </c>
    </row>
    <row r="57" spans="1:90" customHeight="1" ht="24">
      <c r="A57" s="7" t="s">
        <v>142</v>
      </c>
      <c r="B57" s="62" t="s">
        <v>143</v>
      </c>
      <c r="C57" s="57"/>
      <c r="D57" s="58"/>
      <c r="E57" s="58"/>
      <c r="F57" s="58"/>
      <c r="G57" s="58"/>
      <c r="H57" s="59"/>
      <c r="I57" s="59"/>
      <c r="J57" s="39" t="s">
        <v>62</v>
      </c>
      <c r="K57" s="334">
        <f>SUM(N57+M57)</f>
        <v>23</v>
      </c>
      <c r="L57" s="8"/>
      <c r="M57" s="318">
        <v>23</v>
      </c>
      <c r="N57" s="277">
        <f>SUM(R57:R57)</f>
        <v>0</v>
      </c>
      <c r="O57" s="175">
        <v>34</v>
      </c>
      <c r="P57" s="80">
        <v>14</v>
      </c>
      <c r="Q57" s="188"/>
      <c r="R57" s="87"/>
      <c r="S57" s="87"/>
      <c r="T57" s="85"/>
      <c r="U57" s="89"/>
      <c r="V57" s="611"/>
      <c r="W57" s="611"/>
      <c r="X57" s="612"/>
      <c r="Y57" s="555"/>
      <c r="Z57" s="555"/>
      <c r="AA57" s="556"/>
      <c r="AB57" s="87">
        <v>28</v>
      </c>
      <c r="AC57" s="89"/>
      <c r="AD57" s="359">
        <v>20</v>
      </c>
      <c r="AE57" s="126"/>
      <c r="AF57" s="166"/>
      <c r="AG57" s="441">
        <f>SUM(R57:R57)</f>
        <v>0</v>
      </c>
      <c r="AH57" s="139">
        <v>48</v>
      </c>
    </row>
    <row r="58" spans="1:90" customHeight="1" ht="23.25" s="226" customFormat="1">
      <c r="A58" s="270" t="s">
        <v>144</v>
      </c>
      <c r="B58" s="300" t="s">
        <v>145</v>
      </c>
      <c r="C58" s="284"/>
      <c r="D58" s="285"/>
      <c r="E58" s="285"/>
      <c r="F58" s="285"/>
      <c r="G58" s="285"/>
      <c r="H58" s="286"/>
      <c r="I58" s="286"/>
      <c r="J58" s="283"/>
      <c r="K58" s="278">
        <f>SUM(M58+N58)</f>
        <v>854</v>
      </c>
      <c r="L58" s="278">
        <f>SUM(L60+L64+L69+L74+L79+L84)</f>
        <v>1049</v>
      </c>
      <c r="M58" s="278">
        <f>SUM(M61+M64+M69+M74+M78+M83)</f>
        <v>662</v>
      </c>
      <c r="N58" s="278">
        <f>N60+N64+N69+N74+N78+N83</f>
        <v>192</v>
      </c>
      <c r="O58" s="225">
        <f>SUM(O60+O64+O69+O74+O78+O83)</f>
        <v>-272</v>
      </c>
      <c r="P58" s="225">
        <f>SUM(P60+P64+P69+P74+P78+P83)</f>
        <v>500</v>
      </c>
      <c r="Q58" s="225">
        <f>SUM(Q60+Q64+Q69+Q74+Q78+Q83)</f>
        <v>30</v>
      </c>
      <c r="R58" s="269">
        <f>SUM(R60+R64+R69+R74+R78+R83)</f>
        <v>20</v>
      </c>
      <c r="S58" s="294">
        <f>SUM(S60+S64+S69+S74+S78+S83)</f>
        <v>306</v>
      </c>
      <c r="T58" s="294">
        <f>SUM(T60+T64+T69+T74+T78+T83)</f>
        <v>0</v>
      </c>
      <c r="U58" s="298">
        <f>SUM(U60+U64+U69+U74+U78+U83)</f>
        <v>0</v>
      </c>
      <c r="V58" s="617">
        <f>SUM(V60+V64+V69+V74+V78+V83)</f>
        <v>212</v>
      </c>
      <c r="W58" s="609">
        <f>SUM(W60+W64+W69+W74+W78+W83)</f>
        <v>303</v>
      </c>
      <c r="X58" s="618">
        <f>SUM(X60+X64+X69+X74+X78+X83)</f>
        <v>0</v>
      </c>
      <c r="Y58" s="560">
        <f>SUM(Y60+Y64+Y69+Y74+Y78+Y83)</f>
        <v>276</v>
      </c>
      <c r="Z58" s="560">
        <f>SUM(Z60+Z64+Z69+Z74+Z78+Z83)</f>
        <v>445</v>
      </c>
      <c r="AA58" s="561">
        <f>SUM(AA60+AA64+AA69+AA74+AA78+AA83)</f>
        <v>30</v>
      </c>
      <c r="AB58" s="269">
        <f>SUM(AB60+AB64+AB69+AB74+AB78+AB83)</f>
        <v>341</v>
      </c>
      <c r="AC58" s="298">
        <f>SUM(AC60+AC64+AC69+AC74+AC78+AC83)</f>
        <v>0</v>
      </c>
      <c r="AD58" s="293">
        <f>SUM(AD60+AD64+AD69+AD74+AD78+AD83)</f>
        <v>291</v>
      </c>
      <c r="AE58" s="433">
        <f>SUM(AE60+AE64+AE69+AE74+AE78+AE83)</f>
        <v>0</v>
      </c>
      <c r="AF58" s="321"/>
      <c r="AG58" s="278">
        <f>SUM(AG60+AG64+AG69+AG74+AG78+AG83)</f>
        <v>2224</v>
      </c>
      <c r="AH58" s="253">
        <f>SUM(AH60+AH64+AH69+AH74+AH78+AH83)</f>
        <v>368</v>
      </c>
      <c r="AI58" s="226">
        <f>SUM(AG60+AG64+AG69+AG74+AG78+AG83)</f>
        <v>2224</v>
      </c>
    </row>
    <row r="59" spans="1:90" customHeight="1" ht="20.25" s="226" customFormat="1">
      <c r="A59" s="270"/>
      <c r="B59" s="300" t="s">
        <v>146</v>
      </c>
      <c r="C59" s="316"/>
      <c r="D59" s="285"/>
      <c r="E59" s="285"/>
      <c r="F59" s="285"/>
      <c r="G59" s="285"/>
      <c r="H59" s="286"/>
      <c r="I59" s="286"/>
      <c r="J59" s="317"/>
      <c r="K59" s="278">
        <f>SUM(M59+N59)</f>
        <v>887</v>
      </c>
      <c r="L59" s="278">
        <f>SUM(L61+L65+L66+L70+L71+L75+L79+L80+L84)</f>
        <v>251</v>
      </c>
      <c r="M59" s="278">
        <f>SUM(M61+M65+M66+M70+M71+M75+M79+M80+M84)</f>
        <v>662</v>
      </c>
      <c r="N59" s="278">
        <f>SUM(N61+N65+N66+N70+N71+N75+N79+N80+N84)</f>
        <v>225</v>
      </c>
      <c r="O59" s="278">
        <f>SUM(O61+O65+O66+O70+O71+O75+O79+O80+O84)</f>
        <v>-272</v>
      </c>
      <c r="P59" s="278">
        <f>SUM(P61+P65+P66+P70+P71+P75+P79+P80+P84)</f>
        <v>497</v>
      </c>
      <c r="Q59" s="278">
        <f>SUM(Q61+Q65+Q66+Q70+Q71+Q75+Q79+Q80+Q84)</f>
        <v>30</v>
      </c>
      <c r="R59" s="278">
        <f>SUM(R61+R65+R66+R70+R71+R75+R79+R80+R84)</f>
        <v>20</v>
      </c>
      <c r="S59" s="278">
        <f>SUM(S61+S65+S66+S70+S71+S75+S79+S80+S84)</f>
        <v>198</v>
      </c>
      <c r="T59" s="278">
        <f>SUM(T61+T65+T66+T70+T71+T75+T79+T80+T84)</f>
        <v>0</v>
      </c>
      <c r="U59" s="278">
        <f>SUM(U61+U65+U66+U70+U71+U75+U79+U80+U84)</f>
        <v>0</v>
      </c>
      <c r="V59" s="619">
        <f>SUM(V61+V65+V66+V70+V71+V75+V79+V80+V84)</f>
        <v>140</v>
      </c>
      <c r="W59" s="619">
        <f>SUM(W61+W65+W66+W70+W71+W75+W79+W80+W84)</f>
        <v>177</v>
      </c>
      <c r="X59" s="619">
        <f>SUM(X61+X65+X66+X70+X71+X75+X79+X80+X84)</f>
        <v>0</v>
      </c>
      <c r="Y59" s="562">
        <f>SUM(Y61+Y65+Y66+Y70+Y71+Y75+Y79+Y80+Y84)</f>
        <v>168</v>
      </c>
      <c r="Z59" s="562">
        <f>SUM(Z61+Z65+Z66+Z70+Z71+Z75+Z79+Z80+Z84)</f>
        <v>283</v>
      </c>
      <c r="AA59" s="562">
        <f>SUM(AA61+AA65+AA66+AA70+AA71+AA75+AA79+AA80+AA84)</f>
        <v>30</v>
      </c>
      <c r="AB59" s="278">
        <f>SUM(AB61+AB65+AB66+AB70+AB71+AB75+AB79+AB80+AB84)</f>
        <v>179</v>
      </c>
      <c r="AC59" s="278">
        <f>SUM(AC61+AC65+AC66+AC70+AC71+AC75+AC79+AC80+AC84)</f>
        <v>0</v>
      </c>
      <c r="AD59" s="278">
        <f>SUM(AD61+AD65+AD66+AD70+AD71+AD75+AD79+AD80+AD84)</f>
        <v>129</v>
      </c>
      <c r="AE59" s="278">
        <f>SUM(AE61+AE65+AE66+AE70+AE71+AE75+AE79+AE80+AE84)</f>
        <v>0</v>
      </c>
      <c r="AF59" s="278">
        <f>SUM(AF61+AF65+AF66+AF70+AF71+AF75+AF79+AF80+AF84)</f>
        <v>0</v>
      </c>
      <c r="AG59" s="278">
        <f>SUM(AG61+AG65+AG66+AG70+AG71+AG75+AG79+AG80+AG84)</f>
        <v>1324</v>
      </c>
      <c r="AH59" s="253">
        <f>SUM(AH60+AH64+AH69+AH74+AH78+AH83)</f>
        <v>368</v>
      </c>
    </row>
    <row r="60" spans="1:90" customHeight="1" ht="26.25" s="213" customFormat="1">
      <c r="A60" s="310" t="s">
        <v>147</v>
      </c>
      <c r="B60" s="301" t="s">
        <v>148</v>
      </c>
      <c r="C60" s="302"/>
      <c r="D60" s="303"/>
      <c r="E60" s="303"/>
      <c r="F60" s="303"/>
      <c r="G60" s="303"/>
      <c r="H60" s="304" t="s">
        <v>149</v>
      </c>
      <c r="I60" s="303"/>
      <c r="J60" s="305"/>
      <c r="K60" s="278">
        <f>SUM(M60+N60)</f>
        <v>222</v>
      </c>
      <c r="L60" s="212">
        <f>SUM(L61:L63)</f>
        <v>0</v>
      </c>
      <c r="M60" s="212">
        <f>SUM(M61:M63)</f>
        <v>50</v>
      </c>
      <c r="N60" s="212">
        <f>SUM(N61:N63)</f>
        <v>172</v>
      </c>
      <c r="O60" s="212">
        <f>SUM(O61:O63)</f>
        <v>70</v>
      </c>
      <c r="P60" s="212">
        <f>SUM(P61:P63)</f>
        <v>30</v>
      </c>
      <c r="Q60" s="212">
        <f>SUM(Q61:Q63)</f>
        <v>0</v>
      </c>
      <c r="R60" s="306">
        <f>SUM(R61:R63)</f>
        <v>0</v>
      </c>
      <c r="S60" s="307">
        <f>SUM(S61:S63)</f>
        <v>78</v>
      </c>
      <c r="T60" s="307">
        <f>SUM(T61:T63)</f>
        <v>0</v>
      </c>
      <c r="U60" s="311">
        <f>SUM(U61:U63)</f>
        <v>0</v>
      </c>
      <c r="V60" s="617">
        <f>SUM(V61:V63)</f>
        <v>22</v>
      </c>
      <c r="W60" s="609">
        <f>SUM(W61:W63)</f>
        <v>0</v>
      </c>
      <c r="X60" s="618">
        <f>SUM(X61:X63)</f>
        <v>0</v>
      </c>
      <c r="Y60" s="560">
        <f>SUM(Y61:Y63)</f>
        <v>0</v>
      </c>
      <c r="Z60" s="560">
        <f>SUM(Z61:Z63)</f>
        <v>72</v>
      </c>
      <c r="AA60" s="561">
        <f>SUM(AA61:AA63)</f>
        <v>0</v>
      </c>
      <c r="AB60" s="312">
        <f>SUM(AB61:AB63)</f>
        <v>0</v>
      </c>
      <c r="AC60" s="311">
        <f>SUM(AC61:AC63)</f>
        <v>0</v>
      </c>
      <c r="AD60" s="354">
        <f>SUM(AD61:AD63)</f>
        <v>0</v>
      </c>
      <c r="AE60" s="309">
        <f>SUM(AE61:AE63)</f>
        <v>0</v>
      </c>
      <c r="AF60" s="435"/>
      <c r="AG60" s="375">
        <f>SUM(AG61:AG63)</f>
        <v>172</v>
      </c>
      <c r="AH60" s="313"/>
      <c r="AI60" s="314">
        <f>SUM(AG61:AG63)</f>
        <v>172</v>
      </c>
    </row>
    <row r="61" spans="1:90" customHeight="1" ht="23.25">
      <c r="A61" s="324" t="s">
        <v>150</v>
      </c>
      <c r="B61" s="115" t="s">
        <v>151</v>
      </c>
      <c r="C61" s="132"/>
      <c r="D61" s="133"/>
      <c r="E61" s="133"/>
      <c r="F61" s="133"/>
      <c r="G61" s="133"/>
      <c r="H61" s="526" t="s">
        <v>62</v>
      </c>
      <c r="I61" s="134"/>
      <c r="J61" s="135"/>
      <c r="K61" s="278">
        <f>SUM(M61+N61)</f>
        <v>150</v>
      </c>
      <c r="L61" s="136"/>
      <c r="M61" s="142">
        <v>50</v>
      </c>
      <c r="N61" s="272">
        <v>100</v>
      </c>
      <c r="O61" s="191">
        <v>70</v>
      </c>
      <c r="P61" s="191">
        <v>30</v>
      </c>
      <c r="Q61" s="192"/>
      <c r="R61" s="117"/>
      <c r="S61" s="117">
        <v>42</v>
      </c>
      <c r="T61" s="118"/>
      <c r="U61" s="119"/>
      <c r="V61" s="620">
        <v>22</v>
      </c>
      <c r="W61" s="620"/>
      <c r="X61" s="621"/>
      <c r="Y61" s="563"/>
      <c r="Z61" s="563">
        <v>36</v>
      </c>
      <c r="AA61" s="564"/>
      <c r="AB61" s="117"/>
      <c r="AC61" s="119"/>
      <c r="AD61" s="362"/>
      <c r="AE61" s="434"/>
      <c r="AF61" s="163"/>
      <c r="AG61" s="376">
        <f>SUM(R61:AE61)</f>
        <v>100</v>
      </c>
      <c r="AH61" s="181"/>
    </row>
    <row r="62" spans="1:90" customHeight="1" ht="13.5" s="226" customFormat="1">
      <c r="A62" s="214" t="s">
        <v>152</v>
      </c>
      <c r="B62" s="215" t="s">
        <v>153</v>
      </c>
      <c r="C62" s="216"/>
      <c r="D62" s="217" t="s">
        <v>154</v>
      </c>
      <c r="E62" s="217"/>
      <c r="F62" s="217"/>
      <c r="G62" s="217"/>
      <c r="I62" s="218"/>
      <c r="J62" s="219"/>
      <c r="K62" s="380"/>
      <c r="L62" s="220"/>
      <c r="M62" s="221" t="s">
        <v>155</v>
      </c>
      <c r="N62" s="214">
        <v>36</v>
      </c>
      <c r="O62" s="214" t="s">
        <v>156</v>
      </c>
      <c r="P62" s="214" t="s">
        <v>45</v>
      </c>
      <c r="Q62" s="222"/>
      <c r="R62" s="220"/>
      <c r="S62" s="220">
        <v>36</v>
      </c>
      <c r="T62" s="223"/>
      <c r="U62" s="224"/>
      <c r="V62" s="622"/>
      <c r="W62" s="622"/>
      <c r="X62" s="623"/>
      <c r="Y62" s="565"/>
      <c r="Z62" s="565"/>
      <c r="AA62" s="566"/>
      <c r="AB62" s="220"/>
      <c r="AC62" s="224"/>
      <c r="AD62" s="363"/>
      <c r="AE62" s="436"/>
      <c r="AF62" s="437"/>
      <c r="AG62" s="278">
        <f>SUM(R62:AE62)</f>
        <v>36</v>
      </c>
      <c r="AH62" s="222"/>
    </row>
    <row r="63" spans="1:90" customHeight="1" ht="20.25" s="226" customFormat="1">
      <c r="A63" s="227" t="s">
        <v>157</v>
      </c>
      <c r="B63" s="228" t="s">
        <v>158</v>
      </c>
      <c r="C63" s="229"/>
      <c r="D63" s="230"/>
      <c r="E63" s="230"/>
      <c r="F63" s="683"/>
      <c r="G63" s="683"/>
      <c r="H63" s="231" t="s">
        <v>154</v>
      </c>
      <c r="I63" s="480"/>
      <c r="J63" s="481"/>
      <c r="K63" s="505"/>
      <c r="L63" s="232"/>
      <c r="M63" s="233" t="s">
        <v>155</v>
      </c>
      <c r="N63" s="227">
        <v>36</v>
      </c>
      <c r="O63" s="227" t="s">
        <v>156</v>
      </c>
      <c r="P63" s="227" t="s">
        <v>46</v>
      </c>
      <c r="Q63" s="234"/>
      <c r="R63" s="232"/>
      <c r="S63" s="232"/>
      <c r="T63" s="235"/>
      <c r="U63" s="236"/>
      <c r="V63" s="624"/>
      <c r="W63" s="624"/>
      <c r="X63" s="625"/>
      <c r="Y63" s="567"/>
      <c r="Z63" s="567">
        <v>36</v>
      </c>
      <c r="AA63" s="568"/>
      <c r="AB63" s="232"/>
      <c r="AC63" s="236"/>
      <c r="AD63" s="364"/>
      <c r="AE63" s="438"/>
      <c r="AF63" s="236"/>
      <c r="AG63" s="278">
        <f>SUM(R63:AE63)</f>
        <v>36</v>
      </c>
      <c r="AH63" s="234"/>
    </row>
    <row r="64" spans="1:90" customHeight="1" ht="23.25" s="213" customFormat="1">
      <c r="A64" s="310" t="s">
        <v>159</v>
      </c>
      <c r="B64" s="301" t="s">
        <v>160</v>
      </c>
      <c r="C64" s="302"/>
      <c r="D64" s="303"/>
      <c r="E64" s="303"/>
      <c r="F64" s="303"/>
      <c r="G64" s="303"/>
      <c r="H64" s="304"/>
      <c r="I64" s="304"/>
      <c r="J64" s="529" t="s">
        <v>149</v>
      </c>
      <c r="K64" s="278">
        <f>SUM(M64+N64)</f>
        <v>281</v>
      </c>
      <c r="L64" s="212">
        <f>SUM(L65:L68)</f>
        <v>0</v>
      </c>
      <c r="M64" s="212">
        <f>M65+M66</f>
        <v>261</v>
      </c>
      <c r="N64" s="212">
        <f>SUM(N65:N68)</f>
        <v>20</v>
      </c>
      <c r="O64" s="212">
        <f>SUM(O65:O68)</f>
        <v>-210</v>
      </c>
      <c r="P64" s="212">
        <f>SUM(P65:P68)</f>
        <v>230</v>
      </c>
      <c r="Q64" s="212">
        <f>SUM(Q65:Q68)</f>
        <v>30</v>
      </c>
      <c r="R64" s="306">
        <f>SUM(R65:R68)</f>
        <v>20</v>
      </c>
      <c r="S64" s="307">
        <f>SUM(S65:S68)</f>
        <v>151</v>
      </c>
      <c r="T64" s="307">
        <f>SUM(T65:T68)</f>
        <v>0</v>
      </c>
      <c r="U64" s="307">
        <f>SUM(U65:U68)</f>
        <v>0</v>
      </c>
      <c r="V64" s="609">
        <f>SUM(V65:V68)</f>
        <v>108</v>
      </c>
      <c r="W64" s="609">
        <f>SUM(W65:W68)</f>
        <v>36</v>
      </c>
      <c r="X64" s="609">
        <f>SUM(X65:X68)</f>
        <v>0</v>
      </c>
      <c r="Y64" s="553">
        <f>SUM(Y65:Y68)</f>
        <v>98</v>
      </c>
      <c r="Z64" s="553">
        <f>SUM(Z65:Z68)</f>
        <v>140</v>
      </c>
      <c r="AA64" s="553">
        <f>SUM(AA65:AA68)</f>
        <v>30</v>
      </c>
      <c r="AB64" s="307">
        <f>SUM(AB65:AB68)</f>
        <v>118</v>
      </c>
      <c r="AC64" s="307">
        <f>SUM(AC65:AC68)</f>
        <v>0</v>
      </c>
      <c r="AD64" s="308">
        <f>SUM(AD65:AD68)</f>
        <v>109</v>
      </c>
      <c r="AE64" s="307">
        <f>SUM(AE65:AE68)</f>
        <v>0</v>
      </c>
      <c r="AF64" s="311"/>
      <c r="AG64" s="375">
        <f>SUM(AG65:AG68)</f>
        <v>810</v>
      </c>
      <c r="AH64" s="212">
        <f>SUM(AH65:AH68)</f>
        <v>192</v>
      </c>
      <c r="AI64" s="483">
        <f>SUM(AG65:AG68)</f>
        <v>810</v>
      </c>
    </row>
    <row r="65" spans="1:90" customHeight="1" ht="24.75">
      <c r="A65" s="7" t="s">
        <v>161</v>
      </c>
      <c r="B65" s="62" t="s">
        <v>162</v>
      </c>
      <c r="C65" s="57"/>
      <c r="D65" s="58"/>
      <c r="E65" s="58"/>
      <c r="F65" s="58"/>
      <c r="G65" s="58"/>
      <c r="H65" s="59"/>
      <c r="I65" s="59"/>
      <c r="J65" s="530" t="s">
        <v>62</v>
      </c>
      <c r="K65" s="528">
        <f>SUM(M65+N65)</f>
        <v>165</v>
      </c>
      <c r="L65" s="114"/>
      <c r="M65" s="72">
        <v>165</v>
      </c>
      <c r="N65" s="243">
        <f>SUM(R65:R65)</f>
        <v>0</v>
      </c>
      <c r="O65" s="80">
        <f>N65-P65</f>
        <v>-170</v>
      </c>
      <c r="P65" s="80">
        <v>170</v>
      </c>
      <c r="Q65" s="174"/>
      <c r="R65" s="87"/>
      <c r="S65" s="87">
        <v>86</v>
      </c>
      <c r="T65" s="85"/>
      <c r="U65" s="89"/>
      <c r="V65" s="611">
        <v>72</v>
      </c>
      <c r="W65" s="611"/>
      <c r="X65" s="612"/>
      <c r="Y65" s="555">
        <v>22</v>
      </c>
      <c r="Z65" s="555">
        <v>67</v>
      </c>
      <c r="AA65" s="556"/>
      <c r="AB65" s="87">
        <v>46</v>
      </c>
      <c r="AC65" s="89"/>
      <c r="AD65" s="359">
        <v>37</v>
      </c>
      <c r="AE65" s="397"/>
      <c r="AF65" s="161"/>
      <c r="AG65" s="374">
        <f>SUM(R65:AE65)</f>
        <v>330</v>
      </c>
      <c r="AH65" s="72"/>
    </row>
    <row r="66" spans="1:90" customHeight="1" ht="22.5">
      <c r="A66" s="325" t="s">
        <v>163</v>
      </c>
      <c r="B66" s="128" t="s">
        <v>164</v>
      </c>
      <c r="C66" s="129"/>
      <c r="D66" s="130"/>
      <c r="E66" s="130"/>
      <c r="F66" s="122"/>
      <c r="G66" s="130"/>
      <c r="H66" s="131"/>
      <c r="I66" s="123" t="s">
        <v>107</v>
      </c>
      <c r="J66" s="527"/>
      <c r="K66" s="341">
        <f>SUM(M66+N66)</f>
        <v>116</v>
      </c>
      <c r="L66" s="124"/>
      <c r="M66" s="111">
        <v>96</v>
      </c>
      <c r="N66" s="243">
        <f>SUM(R66:R66)</f>
        <v>20</v>
      </c>
      <c r="O66" s="80">
        <f>N66-P66</f>
        <v>-40</v>
      </c>
      <c r="P66" s="81">
        <v>60</v>
      </c>
      <c r="Q66" s="182">
        <v>30</v>
      </c>
      <c r="R66" s="125">
        <v>20</v>
      </c>
      <c r="S66" s="125">
        <v>29</v>
      </c>
      <c r="T66" s="126"/>
      <c r="U66" s="127"/>
      <c r="V66" s="624"/>
      <c r="W66" s="624"/>
      <c r="X66" s="625"/>
      <c r="Y66" s="567">
        <v>40</v>
      </c>
      <c r="Z66" s="567">
        <v>37</v>
      </c>
      <c r="AA66" s="664">
        <v>30</v>
      </c>
      <c r="AB66" s="125">
        <v>36</v>
      </c>
      <c r="AC66" s="127"/>
      <c r="AD66" s="365"/>
      <c r="AE66" s="126"/>
      <c r="AF66" s="127"/>
      <c r="AG66" s="374">
        <f>SUM(R66:AE66)</f>
        <v>192</v>
      </c>
      <c r="AH66" s="111">
        <v>192</v>
      </c>
    </row>
    <row r="67" spans="1:90" customHeight="1" ht="13.5" s="226" customFormat="1">
      <c r="A67" s="326" t="s">
        <v>165</v>
      </c>
      <c r="B67" s="487" t="s">
        <v>153</v>
      </c>
      <c r="C67" s="238"/>
      <c r="D67" s="239"/>
      <c r="E67" s="239"/>
      <c r="F67" s="532" t="s">
        <v>154</v>
      </c>
      <c r="G67" s="531"/>
      <c r="I67" s="534"/>
      <c r="J67" s="488"/>
      <c r="K67" s="278"/>
      <c r="L67" s="241"/>
      <c r="M67" s="242" t="s">
        <v>155</v>
      </c>
      <c r="N67" s="243">
        <f>SUM(R67:R67)</f>
        <v>0</v>
      </c>
      <c r="O67" s="237" t="s">
        <v>156</v>
      </c>
      <c r="P67" s="237" t="s">
        <v>48</v>
      </c>
      <c r="Q67" s="244"/>
      <c r="R67" s="241"/>
      <c r="S67" s="241">
        <v>36</v>
      </c>
      <c r="T67" s="245"/>
      <c r="U67" s="246"/>
      <c r="V67" s="626">
        <v>36</v>
      </c>
      <c r="W67" s="626">
        <v>36</v>
      </c>
      <c r="X67" s="627"/>
      <c r="Y67" s="569">
        <v>36</v>
      </c>
      <c r="Z67" s="569"/>
      <c r="AA67" s="570"/>
      <c r="AB67" s="241"/>
      <c r="AC67" s="246"/>
      <c r="AD67" s="366"/>
      <c r="AE67" s="439"/>
      <c r="AF67" s="255"/>
      <c r="AG67" s="377">
        <f>SUM(R67:AE67)</f>
        <v>144</v>
      </c>
      <c r="AH67" s="237"/>
    </row>
    <row r="68" spans="1:90" customHeight="1" ht="16.5" s="226" customFormat="1">
      <c r="A68" s="271" t="s">
        <v>166</v>
      </c>
      <c r="B68" s="487" t="s">
        <v>158</v>
      </c>
      <c r="C68" s="249"/>
      <c r="D68" s="217"/>
      <c r="E68" s="250"/>
      <c r="F68" s="763"/>
      <c r="G68" s="763"/>
      <c r="H68" s="240" t="s">
        <v>154</v>
      </c>
      <c r="I68" s="533"/>
      <c r="J68" s="489" t="s">
        <v>154</v>
      </c>
      <c r="K68" s="278" t="s">
        <v>154</v>
      </c>
      <c r="L68" s="251"/>
      <c r="M68" s="252" t="s">
        <v>155</v>
      </c>
      <c r="N68" s="243">
        <f>SUM(R68:R68)</f>
        <v>0</v>
      </c>
      <c r="O68" s="248" t="s">
        <v>156</v>
      </c>
      <c r="P68" s="248" t="s">
        <v>48</v>
      </c>
      <c r="Q68" s="253"/>
      <c r="R68" s="251"/>
      <c r="S68" s="251"/>
      <c r="T68" s="254"/>
      <c r="U68" s="255"/>
      <c r="V68" s="628"/>
      <c r="W68" s="628"/>
      <c r="X68" s="629"/>
      <c r="Y68" s="571"/>
      <c r="Z68" s="571">
        <v>36</v>
      </c>
      <c r="AA68" s="572"/>
      <c r="AB68" s="251">
        <v>36</v>
      </c>
      <c r="AC68" s="255"/>
      <c r="AD68" s="367">
        <v>72</v>
      </c>
      <c r="AE68" s="439"/>
      <c r="AF68" s="255"/>
      <c r="AG68" s="278">
        <f>SUM(R68:AE68)</f>
        <v>144</v>
      </c>
      <c r="AH68" s="248"/>
    </row>
    <row r="69" spans="1:90" customHeight="1" ht="21.75" s="203" customFormat="1">
      <c r="A69" s="205" t="s">
        <v>167</v>
      </c>
      <c r="B69" s="206" t="s">
        <v>168</v>
      </c>
      <c r="C69" s="194"/>
      <c r="D69" s="540"/>
      <c r="E69" s="195"/>
      <c r="F69" s="195"/>
      <c r="G69" s="195"/>
      <c r="H69" s="196"/>
      <c r="I69" s="196"/>
      <c r="J69" s="204" t="s">
        <v>149</v>
      </c>
      <c r="K69" s="278">
        <f>SUM(M69+N69)</f>
        <v>195</v>
      </c>
      <c r="L69" s="332">
        <f>SUM(P69:AD69)</f>
        <v>883</v>
      </c>
      <c r="M69" s="332">
        <f>M70+M71</f>
        <v>195</v>
      </c>
      <c r="N69" s="332">
        <f>SUM(R69:R69)</f>
        <v>0</v>
      </c>
      <c r="O69" s="199">
        <f>SUM(O70:O73)</f>
        <v>-160</v>
      </c>
      <c r="P69" s="199">
        <f>SUM(P70:P73)</f>
        <v>160</v>
      </c>
      <c r="Q69" s="201">
        <f>SUM(Q70:Q73)</f>
        <v>0</v>
      </c>
      <c r="R69" s="202">
        <f>SUM(R70:R73)</f>
        <v>0</v>
      </c>
      <c r="S69" s="202">
        <f>SUM(S70:S73)</f>
        <v>77</v>
      </c>
      <c r="T69" s="202">
        <f>SUM(T70:T73)</f>
        <v>0</v>
      </c>
      <c r="U69" s="202">
        <f>SUM(U70:U73)</f>
        <v>0</v>
      </c>
      <c r="V69" s="609">
        <f>SUM(V70:V73)</f>
        <v>64</v>
      </c>
      <c r="W69" s="609">
        <f>SUM(W70:W73)</f>
        <v>121</v>
      </c>
      <c r="X69" s="609">
        <f>SUM(X70:X73)</f>
        <v>0</v>
      </c>
      <c r="Y69" s="553">
        <f>SUM(Y70:Y73)</f>
        <v>0</v>
      </c>
      <c r="Z69" s="553">
        <f>SUM(Z70:Z73)</f>
        <v>197</v>
      </c>
      <c r="AA69" s="553">
        <f>SUM(AA70:AA73)</f>
        <v>0</v>
      </c>
      <c r="AB69" s="202">
        <f>SUM(AB70:AB73)</f>
        <v>151</v>
      </c>
      <c r="AC69" s="202">
        <f>SUM(AC70:AC73)</f>
        <v>0</v>
      </c>
      <c r="AD69" s="198">
        <f>SUM(AD70:AD73)</f>
        <v>113</v>
      </c>
      <c r="AE69" s="202">
        <f>SUM(AE70:AE73)</f>
        <v>0</v>
      </c>
      <c r="AF69" s="482"/>
      <c r="AG69" s="378">
        <f>SUM(AG70:AG73)</f>
        <v>723</v>
      </c>
      <c r="AH69" s="199">
        <f>SUM(AH70:AH73)</f>
        <v>36</v>
      </c>
      <c r="AI69" s="484">
        <f>SUM(AG70:AG73)</f>
        <v>723</v>
      </c>
    </row>
    <row r="70" spans="1:90" customHeight="1" ht="26.25">
      <c r="A70" s="323" t="s">
        <v>169</v>
      </c>
      <c r="B70" s="62" t="s">
        <v>170</v>
      </c>
      <c r="C70" s="57"/>
      <c r="D70" s="539"/>
      <c r="E70" s="58"/>
      <c r="F70" s="58"/>
      <c r="G70" s="58"/>
      <c r="H70" s="59"/>
      <c r="I70" s="525" t="s">
        <v>62</v>
      </c>
      <c r="K70" s="342">
        <f>SUM(M70+N70)</f>
        <v>95</v>
      </c>
      <c r="L70" s="243">
        <f>SUM(P70:AD70)</f>
        <v>251</v>
      </c>
      <c r="M70" s="243">
        <v>95</v>
      </c>
      <c r="N70" s="243">
        <f>SUM(R70:R70)</f>
        <v>0</v>
      </c>
      <c r="O70" s="79">
        <f>N70-P70</f>
        <v>-70</v>
      </c>
      <c r="P70" s="79">
        <v>70</v>
      </c>
      <c r="Q70" s="174"/>
      <c r="R70" s="87"/>
      <c r="S70" s="87">
        <v>41</v>
      </c>
      <c r="T70" s="85"/>
      <c r="U70" s="89"/>
      <c r="V70" s="611">
        <v>28</v>
      </c>
      <c r="W70" s="611">
        <v>49</v>
      </c>
      <c r="X70" s="612"/>
      <c r="Y70" s="555"/>
      <c r="Z70" s="555">
        <v>43</v>
      </c>
      <c r="AA70" s="556"/>
      <c r="AB70" s="87">
        <v>20</v>
      </c>
      <c r="AC70" s="89"/>
      <c r="AD70" s="359"/>
      <c r="AE70" s="397"/>
      <c r="AF70" s="161"/>
      <c r="AG70" s="441">
        <f>SUM(R70:AE70)</f>
        <v>181</v>
      </c>
      <c r="AH70" s="72"/>
    </row>
    <row r="71" spans="1:90" customHeight="1" ht="25.5">
      <c r="A71" s="7" t="s">
        <v>171</v>
      </c>
      <c r="B71" s="115" t="s">
        <v>172</v>
      </c>
      <c r="C71" s="121"/>
      <c r="D71" s="122"/>
      <c r="E71" s="122"/>
      <c r="F71" s="122"/>
      <c r="G71" s="122"/>
      <c r="H71" s="123"/>
      <c r="I71" s="123"/>
      <c r="J71" s="536"/>
      <c r="K71" s="341">
        <f>SUM(M71+N71)</f>
        <v>100</v>
      </c>
      <c r="L71" s="116"/>
      <c r="M71" s="119">
        <v>100</v>
      </c>
      <c r="N71" s="243">
        <f>SUM(R71:R71)</f>
        <v>0</v>
      </c>
      <c r="O71" s="79">
        <f>N71-P71</f>
        <v>-90</v>
      </c>
      <c r="P71" s="193">
        <v>90</v>
      </c>
      <c r="Q71" s="192"/>
      <c r="R71" s="117"/>
      <c r="S71" s="117"/>
      <c r="T71" s="118"/>
      <c r="U71" s="119"/>
      <c r="V71" s="620"/>
      <c r="W71" s="620"/>
      <c r="X71" s="621"/>
      <c r="Y71" s="563"/>
      <c r="Z71" s="563">
        <v>100</v>
      </c>
      <c r="AA71" s="564"/>
      <c r="AB71" s="117">
        <v>41</v>
      </c>
      <c r="AC71" s="119"/>
      <c r="AD71" s="362">
        <v>59</v>
      </c>
      <c r="AE71" s="126"/>
      <c r="AF71" s="127"/>
      <c r="AG71" s="376">
        <f>SUM(R71:AE71)</f>
        <v>200</v>
      </c>
      <c r="AH71" s="485">
        <v>36</v>
      </c>
    </row>
    <row r="72" spans="1:90" customHeight="1" ht="13.5" s="226" customFormat="1">
      <c r="A72" s="271" t="s">
        <v>173</v>
      </c>
      <c r="B72" s="215" t="s">
        <v>153</v>
      </c>
      <c r="C72" s="256"/>
      <c r="D72" s="257"/>
      <c r="E72" s="257"/>
      <c r="F72" s="764"/>
      <c r="G72" s="764"/>
      <c r="H72" s="258"/>
      <c r="I72" s="534"/>
      <c r="J72" s="535"/>
      <c r="K72" s="380"/>
      <c r="L72" s="260"/>
      <c r="M72" s="221" t="s">
        <v>155</v>
      </c>
      <c r="N72" s="243">
        <f>SUM(R72:R72)</f>
        <v>0</v>
      </c>
      <c r="O72" s="214" t="s">
        <v>156</v>
      </c>
      <c r="P72" s="214" t="s">
        <v>46</v>
      </c>
      <c r="Q72" s="222"/>
      <c r="R72" s="220"/>
      <c r="S72" s="220">
        <v>36</v>
      </c>
      <c r="T72" s="223"/>
      <c r="U72" s="224"/>
      <c r="V72" s="622">
        <v>36</v>
      </c>
      <c r="W72" s="622">
        <v>72</v>
      </c>
      <c r="X72" s="623"/>
      <c r="Y72" s="565"/>
      <c r="Z72" s="565"/>
      <c r="AA72" s="566"/>
      <c r="AB72" s="220"/>
      <c r="AC72" s="224"/>
      <c r="AD72" s="363"/>
      <c r="AE72" s="442"/>
      <c r="AF72" s="246"/>
      <c r="AG72" s="278">
        <f>SUM(R72:AE72)</f>
        <v>144</v>
      </c>
      <c r="AH72" s="214"/>
    </row>
    <row r="73" spans="1:90" customHeight="1" ht="15.75" s="226" customFormat="1">
      <c r="A73" s="271" t="s">
        <v>174</v>
      </c>
      <c r="B73" s="228" t="s">
        <v>158</v>
      </c>
      <c r="C73" s="229"/>
      <c r="D73" s="230"/>
      <c r="E73" s="230"/>
      <c r="F73" s="683"/>
      <c r="G73" s="683"/>
      <c r="H73" s="231" t="s">
        <v>154</v>
      </c>
      <c r="I73" s="534"/>
      <c r="J73" s="261" t="s">
        <v>154</v>
      </c>
      <c r="K73" s="505"/>
      <c r="L73" s="262"/>
      <c r="M73" s="233" t="s">
        <v>155</v>
      </c>
      <c r="N73" s="243">
        <f>SUM(R73:R73)</f>
        <v>0</v>
      </c>
      <c r="O73" s="227" t="s">
        <v>156</v>
      </c>
      <c r="P73" s="227" t="s">
        <v>50</v>
      </c>
      <c r="Q73" s="234"/>
      <c r="R73" s="232"/>
      <c r="S73" s="232"/>
      <c r="T73" s="235"/>
      <c r="U73" s="236"/>
      <c r="V73" s="624"/>
      <c r="W73" s="624"/>
      <c r="X73" s="625"/>
      <c r="Y73" s="567"/>
      <c r="Z73" s="567">
        <v>54</v>
      </c>
      <c r="AA73" s="568"/>
      <c r="AB73" s="232">
        <v>90</v>
      </c>
      <c r="AC73" s="236"/>
      <c r="AD73" s="364">
        <v>54</v>
      </c>
      <c r="AE73" s="443"/>
      <c r="AF73" s="255"/>
      <c r="AG73" s="278">
        <f>SUM(R73:AE73)</f>
        <v>198</v>
      </c>
      <c r="AH73" s="227"/>
    </row>
    <row r="74" spans="1:90" customHeight="1" ht="21.75" s="203" customFormat="1">
      <c r="A74" s="205" t="s">
        <v>175</v>
      </c>
      <c r="B74" s="206" t="s">
        <v>176</v>
      </c>
      <c r="C74" s="194"/>
      <c r="D74" s="195"/>
      <c r="E74" s="195"/>
      <c r="F74" s="195"/>
      <c r="G74" s="195"/>
      <c r="H74" s="196"/>
      <c r="I74" s="537" t="s">
        <v>149</v>
      </c>
      <c r="J74" s="204"/>
      <c r="K74" s="278">
        <f>SUM(M74+N74)</f>
        <v>53</v>
      </c>
      <c r="L74" s="332">
        <f>SUM(P74:AD74)</f>
        <v>166</v>
      </c>
      <c r="M74" s="332">
        <f>SUM(M75)</f>
        <v>53</v>
      </c>
      <c r="N74" s="332">
        <f>SUM(R74:R74)</f>
        <v>0</v>
      </c>
      <c r="O74" s="199">
        <f>SUM(O75:O77)</f>
        <v>81</v>
      </c>
      <c r="P74" s="199">
        <f>SUM(P75:P77)</f>
        <v>25</v>
      </c>
      <c r="Q74" s="200">
        <f>SUM(Q75:Q77)</f>
        <v>0</v>
      </c>
      <c r="R74" s="197">
        <f>SUM(R75:R77)</f>
        <v>0</v>
      </c>
      <c r="S74" s="202">
        <f>SUM(S75:S77)</f>
        <v>0</v>
      </c>
      <c r="T74" s="202">
        <f>SUM(T75:T77)</f>
        <v>0</v>
      </c>
      <c r="U74" s="202">
        <f>SUM(U75:U77)</f>
        <v>0</v>
      </c>
      <c r="V74" s="609">
        <f>SUM(V75:V77)</f>
        <v>0</v>
      </c>
      <c r="W74" s="609">
        <f>SUM(W75:W77)</f>
        <v>85</v>
      </c>
      <c r="X74" s="609">
        <f>SUM(X75:X77)</f>
        <v>0</v>
      </c>
      <c r="Y74" s="553">
        <f>SUM(Y75:Y77)</f>
        <v>0</v>
      </c>
      <c r="Z74" s="553">
        <f>SUM(Z75:Z77)</f>
        <v>0</v>
      </c>
      <c r="AA74" s="553">
        <f>SUM(AA75:AA77)</f>
        <v>0</v>
      </c>
      <c r="AB74" s="202">
        <f>SUM(AB75:AB77)</f>
        <v>56</v>
      </c>
      <c r="AC74" s="202">
        <f>SUM(AC75:AC77)</f>
        <v>0</v>
      </c>
      <c r="AD74" s="198">
        <f>SUM(AD75:AD77)</f>
        <v>0</v>
      </c>
      <c r="AE74" s="202">
        <f>SUM(AE75:AE77)</f>
        <v>0</v>
      </c>
      <c r="AF74" s="482"/>
      <c r="AG74" s="378">
        <f>SUM(AG75:AG77)</f>
        <v>141</v>
      </c>
      <c r="AH74" s="199">
        <f>SUM(AH75:AH77)</f>
        <v>0</v>
      </c>
      <c r="AI74" s="484">
        <f>SUM(AG75:AG77)</f>
        <v>141</v>
      </c>
    </row>
    <row r="75" spans="1:90" customHeight="1" ht="23.25">
      <c r="A75" s="7" t="s">
        <v>177</v>
      </c>
      <c r="B75" s="115" t="s">
        <v>178</v>
      </c>
      <c r="C75" s="121"/>
      <c r="D75" s="122"/>
      <c r="E75" s="122"/>
      <c r="F75" s="122"/>
      <c r="G75" s="122"/>
      <c r="H75" s="123"/>
      <c r="I75" s="41" t="s">
        <v>62</v>
      </c>
      <c r="J75" s="143"/>
      <c r="K75" s="278">
        <f>SUM(M75+N75)</f>
        <v>158</v>
      </c>
      <c r="L75" s="116"/>
      <c r="M75" s="119">
        <v>53</v>
      </c>
      <c r="N75" s="243">
        <v>105</v>
      </c>
      <c r="O75" s="193">
        <f>N75-P75</f>
        <v>81</v>
      </c>
      <c r="P75" s="193">
        <v>24</v>
      </c>
      <c r="Q75" s="192"/>
      <c r="R75" s="117"/>
      <c r="S75" s="117"/>
      <c r="T75" s="118"/>
      <c r="U75" s="119"/>
      <c r="V75" s="620"/>
      <c r="W75" s="620">
        <v>85</v>
      </c>
      <c r="X75" s="621"/>
      <c r="Y75" s="563"/>
      <c r="Z75" s="563"/>
      <c r="AA75" s="564"/>
      <c r="AB75" s="117">
        <v>20</v>
      </c>
      <c r="AC75" s="119"/>
      <c r="AD75" s="362"/>
      <c r="AE75" s="416"/>
      <c r="AF75" s="163"/>
      <c r="AG75" s="376">
        <f>SUM(R75:AE75)</f>
        <v>105</v>
      </c>
      <c r="AH75" s="485"/>
    </row>
    <row r="76" spans="1:90" customHeight="1" ht="13.5" s="226" customFormat="1">
      <c r="A76" s="271" t="s">
        <v>179</v>
      </c>
      <c r="B76" s="215" t="s">
        <v>153</v>
      </c>
      <c r="C76" s="256"/>
      <c r="D76" s="257"/>
      <c r="E76" s="257"/>
      <c r="F76" s="764"/>
      <c r="G76" s="764"/>
      <c r="H76" s="258"/>
      <c r="I76" s="258"/>
      <c r="J76" s="259"/>
      <c r="K76" s="380"/>
      <c r="L76" s="220"/>
      <c r="M76" s="221" t="s">
        <v>155</v>
      </c>
      <c r="N76" s="243">
        <f>SUM(R76:R76)</f>
        <v>0</v>
      </c>
      <c r="O76" s="214" t="s">
        <v>156</v>
      </c>
      <c r="P76" s="214" t="s">
        <v>45</v>
      </c>
      <c r="Q76" s="222"/>
      <c r="R76" s="220"/>
      <c r="S76" s="220"/>
      <c r="T76" s="223"/>
      <c r="U76" s="224"/>
      <c r="V76" s="622"/>
      <c r="W76" s="622"/>
      <c r="X76" s="623"/>
      <c r="Y76" s="565"/>
      <c r="Z76" s="565"/>
      <c r="AA76" s="566"/>
      <c r="AB76" s="220"/>
      <c r="AC76" s="224"/>
      <c r="AD76" s="363"/>
      <c r="AE76" s="436"/>
      <c r="AF76" s="437"/>
      <c r="AG76" s="278">
        <f>SUM(R76:AE76)</f>
        <v>0</v>
      </c>
      <c r="AH76" s="214"/>
    </row>
    <row r="77" spans="1:90" customHeight="1" ht="15.75" s="226" customFormat="1">
      <c r="A77" s="271" t="s">
        <v>180</v>
      </c>
      <c r="B77" s="228" t="s">
        <v>158</v>
      </c>
      <c r="C77" s="229"/>
      <c r="D77" s="230"/>
      <c r="E77" s="230"/>
      <c r="F77" s="538"/>
      <c r="G77" s="538"/>
      <c r="H77" s="231"/>
      <c r="I77" s="534" t="s">
        <v>154</v>
      </c>
      <c r="J77" s="261"/>
      <c r="K77" s="505"/>
      <c r="L77" s="232"/>
      <c r="M77" s="233" t="s">
        <v>155</v>
      </c>
      <c r="N77" s="243">
        <f>SUM(R77:R77)</f>
        <v>0</v>
      </c>
      <c r="O77" s="227" t="s">
        <v>156</v>
      </c>
      <c r="P77" s="227">
        <v>1</v>
      </c>
      <c r="Q77" s="234"/>
      <c r="R77" s="232"/>
      <c r="S77" s="232"/>
      <c r="T77" s="235"/>
      <c r="U77" s="236"/>
      <c r="V77" s="624"/>
      <c r="W77" s="624"/>
      <c r="X77" s="625"/>
      <c r="Y77" s="567"/>
      <c r="Z77" s="567"/>
      <c r="AA77" s="568"/>
      <c r="AB77" s="232">
        <v>36</v>
      </c>
      <c r="AC77" s="236"/>
      <c r="AD77" s="364"/>
      <c r="AE77" s="438"/>
      <c r="AF77" s="236"/>
      <c r="AG77" s="278">
        <f>SUM(R77:AE77)</f>
        <v>36</v>
      </c>
      <c r="AH77" s="227"/>
    </row>
    <row r="78" spans="1:90" customHeight="1" ht="28.5" s="203" customFormat="1">
      <c r="A78" s="205" t="s">
        <v>181</v>
      </c>
      <c r="B78" s="206" t="s">
        <v>182</v>
      </c>
      <c r="C78" s="194"/>
      <c r="D78" s="195"/>
      <c r="E78" s="195"/>
      <c r="F78" s="195"/>
      <c r="G78" s="195"/>
      <c r="H78" s="196"/>
      <c r="I78" s="537"/>
      <c r="J78" s="204" t="s">
        <v>149</v>
      </c>
      <c r="K78" s="278">
        <f>SUM(M78+N78)</f>
        <v>48</v>
      </c>
      <c r="L78" s="332">
        <f>SUM(P78:AD78)</f>
        <v>214</v>
      </c>
      <c r="M78" s="332">
        <f>M79+M80</f>
        <v>48</v>
      </c>
      <c r="N78" s="332">
        <f>SUM(R78:R78)</f>
        <v>0</v>
      </c>
      <c r="O78" s="199">
        <f>SUM(O79+O80)</f>
        <v>-30</v>
      </c>
      <c r="P78" s="199">
        <f>SUM(P79+P80)</f>
        <v>30</v>
      </c>
      <c r="Q78" s="200">
        <f>SUM(Q79:Q82)</f>
        <v>0</v>
      </c>
      <c r="R78" s="197">
        <f>SUM(R79:R82)</f>
        <v>0</v>
      </c>
      <c r="S78" s="202">
        <f>SUM(S79:S82)</f>
        <v>0</v>
      </c>
      <c r="T78" s="202">
        <f>SUM(T79:T82)</f>
        <v>0</v>
      </c>
      <c r="U78" s="198">
        <f>SUM(U79:U82)</f>
        <v>0</v>
      </c>
      <c r="V78" s="630">
        <f>SUM(V79:V82)</f>
        <v>0</v>
      </c>
      <c r="W78" s="609">
        <f>SUM(W79:W82)</f>
        <v>0</v>
      </c>
      <c r="X78" s="618">
        <f>SUM(X79:X82)</f>
        <v>0</v>
      </c>
      <c r="Y78" s="560">
        <f>SUM(Y79:Y82)</f>
        <v>99</v>
      </c>
      <c r="Z78" s="553">
        <f>SUM(Z79:Z82)</f>
        <v>0</v>
      </c>
      <c r="AA78" s="553">
        <f>SUM(AA79:AA82)</f>
        <v>0</v>
      </c>
      <c r="AB78" s="202">
        <f>SUM(AB79:AB82)</f>
        <v>16</v>
      </c>
      <c r="AC78" s="202">
        <f>SUM(AC79:AC82)</f>
        <v>0</v>
      </c>
      <c r="AD78" s="198">
        <f>SUM(AD79:AD82)</f>
        <v>69</v>
      </c>
      <c r="AE78" s="202">
        <f>SUM(AE79:AE82)</f>
        <v>0</v>
      </c>
      <c r="AF78" s="482"/>
      <c r="AG78" s="378">
        <f>SUM(AG79:AG82)</f>
        <v>184</v>
      </c>
      <c r="AH78" s="199">
        <f>SUM(AH79:AH82)</f>
        <v>36</v>
      </c>
      <c r="AI78" s="484">
        <f>SUM(AG79:AG82)</f>
        <v>184</v>
      </c>
    </row>
    <row r="79" spans="1:90" customHeight="1" ht="24.75">
      <c r="A79" s="7" t="s">
        <v>183</v>
      </c>
      <c r="B79" s="62" t="s">
        <v>184</v>
      </c>
      <c r="C79" s="57"/>
      <c r="D79" s="58"/>
      <c r="E79" s="58"/>
      <c r="F79" s="58"/>
      <c r="G79" s="58"/>
      <c r="H79" s="59"/>
      <c r="I79" s="59"/>
      <c r="J79" s="141" t="s">
        <v>62</v>
      </c>
      <c r="K79" s="342">
        <f>SUM(M79+N79)</f>
        <v>30</v>
      </c>
      <c r="L79" s="112"/>
      <c r="M79" s="89">
        <v>30</v>
      </c>
      <c r="N79" s="243">
        <f>SUM(R79:R79)</f>
        <v>0</v>
      </c>
      <c r="O79" s="80">
        <f>N79-P79</f>
        <v>-20</v>
      </c>
      <c r="P79" s="80">
        <v>20</v>
      </c>
      <c r="Q79" s="174"/>
      <c r="R79" s="87"/>
      <c r="S79" s="87"/>
      <c r="T79" s="85"/>
      <c r="U79" s="89"/>
      <c r="V79" s="611"/>
      <c r="W79" s="611"/>
      <c r="X79" s="612"/>
      <c r="Y79" s="555">
        <v>27</v>
      </c>
      <c r="Z79" s="555"/>
      <c r="AA79" s="556"/>
      <c r="AB79" s="87">
        <v>16</v>
      </c>
      <c r="AC79" s="89"/>
      <c r="AD79" s="359">
        <v>33</v>
      </c>
      <c r="AE79" s="397"/>
      <c r="AF79" s="432"/>
      <c r="AG79" s="374">
        <f>SUM(R79:AE79)</f>
        <v>76</v>
      </c>
      <c r="AH79" s="72"/>
    </row>
    <row r="80" spans="1:90" customHeight="1" ht="23.25">
      <c r="A80" s="7" t="s">
        <v>185</v>
      </c>
      <c r="B80" s="115" t="s">
        <v>186</v>
      </c>
      <c r="C80" s="121"/>
      <c r="D80" s="122"/>
      <c r="E80" s="122"/>
      <c r="F80" s="122"/>
      <c r="G80" s="41" t="s">
        <v>62</v>
      </c>
      <c r="H80" s="123"/>
      <c r="I80" s="41"/>
      <c r="J80" s="143"/>
      <c r="K80" s="341">
        <f>SUM(M80+N80)</f>
        <v>18</v>
      </c>
      <c r="L80" s="116"/>
      <c r="M80" s="119">
        <v>18</v>
      </c>
      <c r="N80" s="243">
        <f>SUM(R80:R80)</f>
        <v>0</v>
      </c>
      <c r="O80" s="80">
        <f>N80-P80</f>
        <v>-10</v>
      </c>
      <c r="P80" s="191">
        <v>10</v>
      </c>
      <c r="Q80" s="192"/>
      <c r="R80" s="117"/>
      <c r="S80" s="117"/>
      <c r="T80" s="118"/>
      <c r="U80" s="119"/>
      <c r="V80" s="620"/>
      <c r="W80" s="620"/>
      <c r="X80" s="621"/>
      <c r="Y80" s="563">
        <v>36</v>
      </c>
      <c r="Z80" s="563"/>
      <c r="AA80" s="564"/>
      <c r="AB80" s="117"/>
      <c r="AC80" s="119"/>
      <c r="AD80" s="362"/>
      <c r="AE80" s="126"/>
      <c r="AF80" s="127"/>
      <c r="AG80" s="376">
        <f>SUM(R80:AE80)</f>
        <v>36</v>
      </c>
      <c r="AH80" s="181">
        <v>36</v>
      </c>
    </row>
    <row r="81" spans="1:90" customHeight="1" ht="13.5" s="226" customFormat="1">
      <c r="A81" s="247" t="s">
        <v>187</v>
      </c>
      <c r="B81" s="263" t="s">
        <v>153</v>
      </c>
      <c r="C81" s="256"/>
      <c r="D81" s="257"/>
      <c r="E81" s="257"/>
      <c r="F81" s="543"/>
      <c r="G81" s="542" t="s">
        <v>154</v>
      </c>
      <c r="H81" s="258"/>
      <c r="I81" s="258"/>
      <c r="J81" s="259"/>
      <c r="K81" s="342"/>
      <c r="L81" s="260"/>
      <c r="M81" s="221" t="s">
        <v>155</v>
      </c>
      <c r="N81" s="243">
        <f>SUM(R81:R81)</f>
        <v>0</v>
      </c>
      <c r="O81" s="214" t="s">
        <v>156</v>
      </c>
      <c r="P81" s="214" t="s">
        <v>45</v>
      </c>
      <c r="Q81" s="222"/>
      <c r="R81" s="220"/>
      <c r="S81" s="220"/>
      <c r="T81" s="223"/>
      <c r="U81" s="224"/>
      <c r="V81" s="622"/>
      <c r="W81" s="622"/>
      <c r="X81" s="623"/>
      <c r="Y81" s="565">
        <v>36</v>
      </c>
      <c r="Z81" s="565"/>
      <c r="AA81" s="566"/>
      <c r="AB81" s="220"/>
      <c r="AC81" s="224"/>
      <c r="AD81" s="363"/>
      <c r="AE81" s="436"/>
      <c r="AF81" s="437"/>
      <c r="AG81" s="278">
        <f>SUM(R81:AE81)</f>
        <v>36</v>
      </c>
      <c r="AH81" s="222"/>
    </row>
    <row r="82" spans="1:90" customHeight="1" ht="18" s="226" customFormat="1">
      <c r="A82" s="247" t="s">
        <v>188</v>
      </c>
      <c r="B82" s="264" t="s">
        <v>158</v>
      </c>
      <c r="C82" s="229"/>
      <c r="D82" s="230"/>
      <c r="E82" s="230"/>
      <c r="F82" s="480"/>
      <c r="G82" s="534"/>
      <c r="H82" s="231"/>
      <c r="I82" s="231"/>
      <c r="J82" s="261" t="s">
        <v>154</v>
      </c>
      <c r="K82" s="341"/>
      <c r="L82" s="262"/>
      <c r="M82" s="233" t="s">
        <v>155</v>
      </c>
      <c r="N82" s="243">
        <f>SUM(R82:R82)</f>
        <v>0</v>
      </c>
      <c r="O82" s="227" t="s">
        <v>156</v>
      </c>
      <c r="P82" s="227">
        <v>1</v>
      </c>
      <c r="Q82" s="234"/>
      <c r="R82" s="232"/>
      <c r="S82" s="232"/>
      <c r="T82" s="235"/>
      <c r="U82" s="236"/>
      <c r="V82" s="624"/>
      <c r="W82" s="624"/>
      <c r="X82" s="625"/>
      <c r="Y82" s="567"/>
      <c r="Z82" s="567"/>
      <c r="AA82" s="568"/>
      <c r="AB82" s="232"/>
      <c r="AC82" s="236"/>
      <c r="AD82" s="364">
        <v>36</v>
      </c>
      <c r="AE82" s="438"/>
      <c r="AF82" s="236"/>
      <c r="AG82" s="278">
        <f>SUM(R82:AE82)</f>
        <v>36</v>
      </c>
      <c r="AH82" s="234"/>
    </row>
    <row r="83" spans="1:90" customHeight="1" ht="35.25" s="203" customFormat="1">
      <c r="A83" s="205" t="s">
        <v>189</v>
      </c>
      <c r="B83" s="206" t="s">
        <v>190</v>
      </c>
      <c r="C83" s="194"/>
      <c r="D83" s="195"/>
      <c r="E83" s="195"/>
      <c r="F83" s="195"/>
      <c r="G83" s="541"/>
      <c r="H83" s="196"/>
      <c r="I83" s="196" t="s">
        <v>149</v>
      </c>
      <c r="J83" s="204"/>
      <c r="K83" s="278">
        <f>SUM(M83+N83)</f>
        <v>55</v>
      </c>
      <c r="L83" s="332">
        <f>SUM(P83:AD83)</f>
        <v>219</v>
      </c>
      <c r="M83" s="332">
        <f>M84</f>
        <v>55</v>
      </c>
      <c r="N83" s="332">
        <f>SUM(R83:R83)</f>
        <v>0</v>
      </c>
      <c r="O83" s="199">
        <f>SUM(O84:O86)</f>
        <v>-23</v>
      </c>
      <c r="P83" s="199">
        <f>SUM(P84:P86)</f>
        <v>25</v>
      </c>
      <c r="Q83" s="201">
        <f>SUM(Q84:Q86)</f>
        <v>0</v>
      </c>
      <c r="R83" s="202">
        <f>SUM(R84:R86)</f>
        <v>0</v>
      </c>
      <c r="S83" s="202">
        <f>SUM(S84:S86)</f>
        <v>0</v>
      </c>
      <c r="T83" s="202">
        <f>SUM(T84:T86)</f>
        <v>0</v>
      </c>
      <c r="U83" s="198">
        <f>SUM(U84:U86)</f>
        <v>0</v>
      </c>
      <c r="V83" s="630">
        <f>SUM(V84:V86)</f>
        <v>18</v>
      </c>
      <c r="W83" s="609">
        <f>SUM(W84:W86)</f>
        <v>61</v>
      </c>
      <c r="X83" s="631">
        <f>SUM(X84:X86)</f>
        <v>0</v>
      </c>
      <c r="Y83" s="573">
        <f>SUM(Y84:Y86)</f>
        <v>79</v>
      </c>
      <c r="Z83" s="553">
        <f>SUM(Z84:Z86)</f>
        <v>36</v>
      </c>
      <c r="AA83" s="574">
        <f>SUM(AA84:AA86)</f>
        <v>0</v>
      </c>
      <c r="AB83" s="197">
        <f>SUM(AB84:AB86)</f>
        <v>0</v>
      </c>
      <c r="AC83" s="198">
        <f>SUM(AC84:AC86)</f>
        <v>0</v>
      </c>
      <c r="AD83" s="197">
        <f>SUM(AD84:AD86)</f>
        <v>0</v>
      </c>
      <c r="AE83" s="440">
        <f>SUM(AE84:AE86)</f>
        <v>0</v>
      </c>
      <c r="AF83" s="444"/>
      <c r="AG83" s="378">
        <f>SUM(AG84:AG86)</f>
        <v>194</v>
      </c>
      <c r="AH83" s="200">
        <f>SUM(AH84:AH86)</f>
        <v>104</v>
      </c>
      <c r="AI83" s="486">
        <f>SUM(AG84:AG86)</f>
        <v>194</v>
      </c>
    </row>
    <row r="84" spans="1:90" customHeight="1" ht="29.25">
      <c r="A84" s="7" t="s">
        <v>191</v>
      </c>
      <c r="B84" s="115" t="s">
        <v>192</v>
      </c>
      <c r="C84" s="121"/>
      <c r="D84" s="122"/>
      <c r="E84" s="173"/>
      <c r="F84" s="122"/>
      <c r="G84" s="41" t="s">
        <v>62</v>
      </c>
      <c r="H84" s="123"/>
      <c r="I84" s="41"/>
      <c r="J84" s="143"/>
      <c r="K84" s="278">
        <f>SUM(M84+N84)</f>
        <v>55</v>
      </c>
      <c r="L84" s="116"/>
      <c r="M84" s="119">
        <v>55</v>
      </c>
      <c r="N84" s="272">
        <f>SUM(R84:R84)</f>
        <v>0</v>
      </c>
      <c r="O84" s="191">
        <f>N84-P84</f>
        <v>-23</v>
      </c>
      <c r="P84" s="191">
        <v>23</v>
      </c>
      <c r="Q84" s="192"/>
      <c r="R84" s="117"/>
      <c r="S84" s="117"/>
      <c r="T84" s="118"/>
      <c r="U84" s="119"/>
      <c r="V84" s="620">
        <v>18</v>
      </c>
      <c r="W84" s="620">
        <v>43</v>
      </c>
      <c r="X84" s="621"/>
      <c r="Y84" s="563">
        <v>43</v>
      </c>
      <c r="Z84" s="665"/>
      <c r="AA84" s="564"/>
      <c r="AB84" s="117"/>
      <c r="AC84" s="119"/>
      <c r="AD84" s="362"/>
      <c r="AE84" s="126"/>
      <c r="AF84" s="127"/>
      <c r="AG84" s="376">
        <f>SUM(R84:AE84)</f>
        <v>104</v>
      </c>
      <c r="AH84" s="181">
        <v>104</v>
      </c>
    </row>
    <row r="85" spans="1:90" customHeight="1" ht="13.5" s="226" customFormat="1">
      <c r="A85" s="271" t="s">
        <v>193</v>
      </c>
      <c r="B85" s="215" t="s">
        <v>153</v>
      </c>
      <c r="C85" s="256"/>
      <c r="D85" s="257"/>
      <c r="E85" s="257"/>
      <c r="F85" s="543"/>
      <c r="G85" s="524" t="s">
        <v>154</v>
      </c>
      <c r="H85" s="258"/>
      <c r="I85" s="258"/>
      <c r="J85" s="259"/>
      <c r="K85" s="342"/>
      <c r="L85" s="220"/>
      <c r="M85" s="221" t="s">
        <v>155</v>
      </c>
      <c r="N85" s="214">
        <f>SUM(R85:R85)</f>
        <v>0</v>
      </c>
      <c r="O85" s="214" t="s">
        <v>156</v>
      </c>
      <c r="P85" s="214" t="s">
        <v>194</v>
      </c>
      <c r="Q85" s="222"/>
      <c r="R85" s="220"/>
      <c r="S85" s="220"/>
      <c r="T85" s="223"/>
      <c r="U85" s="224"/>
      <c r="V85" s="622"/>
      <c r="W85" s="622">
        <v>18</v>
      </c>
      <c r="X85" s="623"/>
      <c r="Y85" s="565">
        <v>36</v>
      </c>
      <c r="Z85" s="666"/>
      <c r="AA85" s="566"/>
      <c r="AB85" s="220"/>
      <c r="AC85" s="224"/>
      <c r="AD85" s="363"/>
      <c r="AE85" s="436"/>
      <c r="AF85" s="437"/>
      <c r="AG85" s="278">
        <f>SUM(R85:AE85)</f>
        <v>54</v>
      </c>
      <c r="AH85" s="222"/>
    </row>
    <row r="86" spans="1:90" customHeight="1" ht="17.25" s="226" customFormat="1">
      <c r="A86" s="271" t="s">
        <v>195</v>
      </c>
      <c r="B86" s="228" t="s">
        <v>158</v>
      </c>
      <c r="C86" s="229"/>
      <c r="D86" s="230"/>
      <c r="E86" s="230"/>
      <c r="F86" s="683"/>
      <c r="G86" s="683"/>
      <c r="H86" s="534" t="s">
        <v>154</v>
      </c>
      <c r="I86" s="231"/>
      <c r="J86" s="261"/>
      <c r="K86" s="341"/>
      <c r="L86" s="232"/>
      <c r="M86" s="233" t="s">
        <v>155</v>
      </c>
      <c r="N86" s="227">
        <f>SUM(R86:R86)</f>
        <v>0</v>
      </c>
      <c r="O86" s="227" t="s">
        <v>156</v>
      </c>
      <c r="P86" s="227">
        <v>2</v>
      </c>
      <c r="Q86" s="234" t="s">
        <v>196</v>
      </c>
      <c r="R86" s="232"/>
      <c r="S86" s="232"/>
      <c r="T86" s="235"/>
      <c r="U86" s="236"/>
      <c r="V86" s="624"/>
      <c r="W86" s="624"/>
      <c r="X86" s="632" t="s">
        <v>194</v>
      </c>
      <c r="Y86" s="567"/>
      <c r="Z86" s="567">
        <v>36</v>
      </c>
      <c r="AA86" s="568"/>
      <c r="AB86" s="232"/>
      <c r="AC86" s="236"/>
      <c r="AD86" s="364"/>
      <c r="AE86" s="438"/>
      <c r="AF86" s="236"/>
      <c r="AG86" s="225">
        <f>SUM(R86:AE86)</f>
        <v>36</v>
      </c>
      <c r="AH86" s="234"/>
    </row>
    <row r="87" spans="1:90" customHeight="1" ht="24" s="203" customFormat="1">
      <c r="A87" s="327"/>
      <c r="B87" s="329" t="s">
        <v>197</v>
      </c>
      <c r="C87" s="786"/>
      <c r="D87" s="787"/>
      <c r="E87" s="787"/>
      <c r="F87" s="787"/>
      <c r="G87" s="787"/>
      <c r="H87" s="787"/>
      <c r="I87" s="787"/>
      <c r="J87" s="787"/>
      <c r="K87" s="787"/>
      <c r="L87" s="207"/>
      <c r="M87" s="208" t="s">
        <v>155</v>
      </c>
      <c r="N87" s="447">
        <f>SUM(R87:AD87)</f>
        <v>252</v>
      </c>
      <c r="O87" s="205" t="s">
        <v>156</v>
      </c>
      <c r="P87" s="793">
        <v>7</v>
      </c>
      <c r="Q87" s="794"/>
      <c r="R87" s="207"/>
      <c r="S87" s="207"/>
      <c r="T87" s="795"/>
      <c r="U87" s="796"/>
      <c r="V87" s="633"/>
      <c r="W87" s="634">
        <v>72</v>
      </c>
      <c r="X87" s="635"/>
      <c r="Y87" s="575">
        <v>72</v>
      </c>
      <c r="Z87" s="575">
        <v>36</v>
      </c>
      <c r="AA87" s="667"/>
      <c r="AB87" s="209"/>
      <c r="AC87" s="210"/>
      <c r="AD87" s="368">
        <v>72</v>
      </c>
      <c r="AE87" s="445"/>
      <c r="AF87" s="446"/>
      <c r="AG87" s="499">
        <f>SUM(R87:R87)</f>
        <v>0</v>
      </c>
      <c r="AH87" s="211"/>
    </row>
    <row r="88" spans="1:90" customHeight="1" ht="18" s="88" customFormat="1">
      <c r="A88" s="328"/>
      <c r="B88" s="330" t="s">
        <v>198</v>
      </c>
      <c r="C88" s="807"/>
      <c r="D88" s="808"/>
      <c r="E88" s="808"/>
      <c r="F88" s="808"/>
      <c r="G88" s="808"/>
      <c r="H88" s="808"/>
      <c r="I88" s="808"/>
      <c r="J88" s="808"/>
      <c r="K88" s="808"/>
      <c r="L88" s="808"/>
      <c r="M88" s="809"/>
      <c r="N88" s="248">
        <f>SUM(R88:AE88)</f>
        <v>144</v>
      </c>
      <c r="O88" s="108"/>
      <c r="P88" s="113"/>
      <c r="Q88" s="108"/>
      <c r="R88" s="84"/>
      <c r="S88" s="84"/>
      <c r="T88" s="91"/>
      <c r="U88" s="92"/>
      <c r="V88" s="628"/>
      <c r="W88" s="636"/>
      <c r="X88" s="637"/>
      <c r="Y88" s="576"/>
      <c r="Z88" s="576"/>
      <c r="AA88" s="668"/>
      <c r="AB88" s="93"/>
      <c r="AC88" s="94"/>
      <c r="AD88" s="369"/>
      <c r="AE88" s="496">
        <v>144</v>
      </c>
      <c r="AF88" s="497"/>
      <c r="AG88" s="498">
        <f>SUM(R88:R88)</f>
        <v>0</v>
      </c>
      <c r="AH88" s="82"/>
    </row>
    <row r="89" spans="1:90" customHeight="1" ht="18" s="88" customFormat="1">
      <c r="A89" s="328"/>
      <c r="B89" s="330" t="s">
        <v>199</v>
      </c>
      <c r="C89" s="348"/>
      <c r="D89" s="349"/>
      <c r="E89" s="349"/>
      <c r="F89" s="349"/>
      <c r="G89" s="349"/>
      <c r="H89" s="349"/>
      <c r="I89" s="349"/>
      <c r="J89" s="349"/>
      <c r="K89" s="349"/>
      <c r="L89" s="349"/>
      <c r="M89" s="350"/>
      <c r="N89" s="237">
        <v>216</v>
      </c>
      <c r="O89" s="352"/>
      <c r="P89" s="113"/>
      <c r="Q89" s="108"/>
      <c r="R89" s="84"/>
      <c r="S89" s="84"/>
      <c r="T89" s="91"/>
      <c r="U89" s="92"/>
      <c r="V89" s="638"/>
      <c r="W89" s="636"/>
      <c r="X89" s="639"/>
      <c r="Y89" s="669"/>
      <c r="Z89" s="576"/>
      <c r="AA89" s="670"/>
      <c r="AB89" s="492"/>
      <c r="AC89" s="493"/>
      <c r="AD89" s="494"/>
      <c r="AE89" s="496"/>
      <c r="AF89" s="497">
        <v>216</v>
      </c>
      <c r="AG89" s="498">
        <f>SUM(R89:R89)</f>
        <v>0</v>
      </c>
      <c r="AH89" s="82"/>
    </row>
    <row r="90" spans="1:90" customHeight="1" ht="24" s="88" customFormat="1">
      <c r="A90" s="328"/>
      <c r="B90" s="331"/>
      <c r="C90" s="788" t="s">
        <v>200</v>
      </c>
      <c r="D90" s="789"/>
      <c r="E90" s="789"/>
      <c r="F90" s="789"/>
      <c r="G90" s="789"/>
      <c r="H90" s="789"/>
      <c r="I90" s="789"/>
      <c r="J90" s="789"/>
      <c r="K90" s="789"/>
      <c r="L90" s="789"/>
      <c r="M90" s="790"/>
      <c r="N90" s="248"/>
      <c r="O90" s="353"/>
      <c r="P90" s="149"/>
      <c r="Q90" s="154"/>
      <c r="R90" s="145">
        <f>SUM(R12+R32+R38+R43+R61+R65+R66+R70+R71+R75+R79+R80+R84)</f>
        <v>612</v>
      </c>
      <c r="S90" s="145">
        <f>SUM(S12+S32+S38+S43+S61+S65+S66+S70+S71+S75+S79+S80+S84)</f>
        <v>756</v>
      </c>
      <c r="T90" s="145">
        <f>SUM(T12+T32+T38+T43+T61+T65+T66+T70+T71+T75+T79+T80+T84)</f>
        <v>0</v>
      </c>
      <c r="U90" s="491">
        <f>SUM(U12+U32+U38+U43+U61+U65+U66+U70+U71+U75+U79+U80+U84)</f>
        <v>0</v>
      </c>
      <c r="V90" s="617">
        <f>SUM(V12+V32+V38+V43+V61+V65+V66+V70+V71+V75+V79+V80+V84)</f>
        <v>540</v>
      </c>
      <c r="W90" s="609">
        <f>SUM(W12+W32+W38+W43+W61+W65+W66+W70+W71+W75+W79+W80+W84)</f>
        <v>666</v>
      </c>
      <c r="X90" s="618">
        <f>SUM(X12+X32+X38+X43+X61+X65+X66+X70+X71+X75+X79+X80+X84)</f>
        <v>0</v>
      </c>
      <c r="Y90" s="560">
        <f>SUM(Y12+Y32+Y38+Y43+Y61+Y65+Y66+Y70+Y71+Y75+Y79+Y80+Y84)</f>
        <v>432</v>
      </c>
      <c r="Z90" s="553">
        <f>SUM(Z12+Z32+Z38+Z43+Z61+Z65+Z66+Z70+Z71+Z75+Z79+Z80+Z84)</f>
        <v>672</v>
      </c>
      <c r="AA90" s="561">
        <f>SUM(AA12+AA32+AA38+AA43+AA61+AA65+AA66+AA70+AA71+AA75+AA79+AA80+AA84)</f>
        <v>30</v>
      </c>
      <c r="AB90" s="490">
        <f>SUM(AB12+AB32+AB38+AB43+AB61+AB65+AB66+AB70+AB71+AB75+AB79+AB80+AB84)</f>
        <v>450</v>
      </c>
      <c r="AC90" s="491">
        <f>SUM(AC12+AC32+AC38+AC43+AC61+AC65+AC66+AC70+AC71+AC75+AC79+AC80+AC84)</f>
        <v>0</v>
      </c>
      <c r="AD90" s="495">
        <f>SUM(AD12+AD32+AD38+AD43+AD61+AD65+AD66+AD70+AD71+AD75+AD79+AD80+AD84)</f>
        <v>270</v>
      </c>
      <c r="AE90" s="430"/>
      <c r="AF90" s="431"/>
      <c r="AG90" s="429">
        <f>SUM(R90:R90)</f>
        <v>612</v>
      </c>
      <c r="AH90" s="82"/>
    </row>
    <row r="91" spans="1:90" customHeight="1" ht="31.5">
      <c r="A91" s="328"/>
      <c r="B91" s="331"/>
      <c r="C91" s="688" t="s">
        <v>201</v>
      </c>
      <c r="D91" s="688"/>
      <c r="E91" s="688"/>
      <c r="F91" s="688"/>
      <c r="G91" s="688"/>
      <c r="H91" s="688"/>
      <c r="I91" s="688"/>
      <c r="J91" s="688"/>
      <c r="K91" s="689"/>
      <c r="L91" s="144"/>
      <c r="M91" s="153" t="s">
        <v>155</v>
      </c>
      <c r="N91" s="251">
        <f>SUM(N92+N93)</f>
        <v>900</v>
      </c>
      <c r="O91" s="154" t="s">
        <v>156</v>
      </c>
      <c r="P91" s="686">
        <v>25</v>
      </c>
      <c r="Q91" s="687"/>
      <c r="R91" s="144"/>
      <c r="S91" s="145">
        <v>108</v>
      </c>
      <c r="T91" s="674"/>
      <c r="U91" s="675"/>
      <c r="V91" s="609">
        <f>SUM(V92+V93)</f>
        <v>72</v>
      </c>
      <c r="W91" s="609">
        <f>SUM(W92+W93)</f>
        <v>126</v>
      </c>
      <c r="X91" s="640"/>
      <c r="Y91" s="553">
        <f>SUM(Y92+Y93)</f>
        <v>108</v>
      </c>
      <c r="Z91" s="553">
        <v>162</v>
      </c>
      <c r="AA91" s="671"/>
      <c r="AB91" s="145">
        <v>162</v>
      </c>
      <c r="AC91" s="146"/>
      <c r="AD91" s="426">
        <v>162</v>
      </c>
      <c r="AE91" s="427"/>
      <c r="AF91" s="428"/>
      <c r="AG91" s="429">
        <f>SUM(R91:R91)</f>
        <v>0</v>
      </c>
      <c r="AH91" s="82"/>
    </row>
    <row r="92" spans="1:90" customHeight="1" ht="19.5">
      <c r="A92" s="328"/>
      <c r="B92" s="331"/>
      <c r="C92" s="677" t="s">
        <v>153</v>
      </c>
      <c r="D92" s="677"/>
      <c r="E92" s="677"/>
      <c r="F92" s="677"/>
      <c r="G92" s="677"/>
      <c r="H92" s="677"/>
      <c r="I92" s="677"/>
      <c r="J92" s="677"/>
      <c r="K92" s="678"/>
      <c r="L92" s="144"/>
      <c r="M92" s="153" t="s">
        <v>155</v>
      </c>
      <c r="N92" s="251">
        <f>SUM(R92:AC92)</f>
        <v>414</v>
      </c>
      <c r="O92" s="154" t="s">
        <v>156</v>
      </c>
      <c r="P92" s="686">
        <v>11.5</v>
      </c>
      <c r="Q92" s="687"/>
      <c r="R92" s="144"/>
      <c r="S92" s="145">
        <v>108</v>
      </c>
      <c r="T92" s="674"/>
      <c r="U92" s="675"/>
      <c r="V92" s="609">
        <v>72</v>
      </c>
      <c r="W92" s="609">
        <v>126</v>
      </c>
      <c r="X92" s="640"/>
      <c r="Y92" s="553">
        <v>108</v>
      </c>
      <c r="Z92" s="553"/>
      <c r="AA92" s="577"/>
      <c r="AB92" s="145"/>
      <c r="AC92" s="146"/>
      <c r="AD92" s="370"/>
      <c r="AE92" s="423"/>
      <c r="AF92" s="424"/>
      <c r="AG92" s="425">
        <f>SUM(R92:R92)</f>
        <v>0</v>
      </c>
      <c r="AH92" s="82"/>
    </row>
    <row r="93" spans="1:90" customHeight="1" ht="27">
      <c r="A93" s="328"/>
      <c r="B93" s="151"/>
      <c r="C93" s="684" t="s">
        <v>202</v>
      </c>
      <c r="D93" s="685"/>
      <c r="E93" s="685"/>
      <c r="F93" s="685"/>
      <c r="G93" s="685"/>
      <c r="H93" s="685"/>
      <c r="I93" s="685"/>
      <c r="J93" s="685"/>
      <c r="K93" s="685"/>
      <c r="L93" s="144"/>
      <c r="M93" s="153" t="s">
        <v>155</v>
      </c>
      <c r="N93" s="251">
        <f>SUM(R93:AD93)</f>
        <v>486</v>
      </c>
      <c r="O93" s="154" t="s">
        <v>156</v>
      </c>
      <c r="P93" s="686">
        <v>13.5</v>
      </c>
      <c r="Q93" s="687"/>
      <c r="R93" s="144"/>
      <c r="S93" s="144"/>
      <c r="T93" s="792"/>
      <c r="U93" s="780"/>
      <c r="V93" s="628"/>
      <c r="W93" s="628"/>
      <c r="X93" s="641"/>
      <c r="Y93" s="571"/>
      <c r="Z93" s="571">
        <v>162</v>
      </c>
      <c r="AA93" s="672"/>
      <c r="AB93" s="144">
        <v>162</v>
      </c>
      <c r="AC93" s="147"/>
      <c r="AD93" s="371">
        <v>162</v>
      </c>
      <c r="AE93" s="418"/>
      <c r="AF93" s="419"/>
      <c r="AG93" s="420">
        <f>SUM(R93:R93)</f>
        <v>0</v>
      </c>
      <c r="AH93" s="82"/>
    </row>
    <row r="94" spans="1:90" customHeight="1" ht="13.5">
      <c r="A94" s="90"/>
      <c r="B94" s="150"/>
      <c r="C94" s="812" t="s">
        <v>198</v>
      </c>
      <c r="D94" s="813"/>
      <c r="E94" s="813"/>
      <c r="F94" s="813"/>
      <c r="G94" s="813"/>
      <c r="H94" s="813"/>
      <c r="I94" s="813"/>
      <c r="J94" s="813"/>
      <c r="K94" s="813"/>
      <c r="L94" s="814"/>
      <c r="M94" s="815"/>
      <c r="N94" s="279">
        <v>144</v>
      </c>
      <c r="O94" s="155" t="s">
        <v>156</v>
      </c>
      <c r="P94" s="686" t="s">
        <v>203</v>
      </c>
      <c r="Q94" s="687"/>
      <c r="R94" s="148"/>
      <c r="S94" s="148"/>
      <c r="T94" s="792"/>
      <c r="U94" s="780"/>
      <c r="V94" s="642"/>
      <c r="W94" s="642"/>
      <c r="X94" s="641"/>
      <c r="Y94" s="579"/>
      <c r="Z94" s="579"/>
      <c r="AA94" s="578"/>
      <c r="AB94" s="148"/>
      <c r="AC94" s="147"/>
      <c r="AD94" s="346"/>
      <c r="AE94" s="421">
        <v>144</v>
      </c>
      <c r="AF94" s="153"/>
      <c r="AG94" s="422">
        <f>SUM(R94:R94)</f>
        <v>0</v>
      </c>
      <c r="AH94" s="82"/>
    </row>
    <row r="95" spans="1:90" customHeight="1" ht="24">
      <c r="A95" s="90"/>
      <c r="B95" s="151"/>
      <c r="C95" s="800" t="s">
        <v>204</v>
      </c>
      <c r="D95" s="801"/>
      <c r="E95" s="801"/>
      <c r="F95" s="801"/>
      <c r="G95" s="801"/>
      <c r="H95" s="801"/>
      <c r="I95" s="801"/>
      <c r="J95" s="801"/>
      <c r="K95" s="801"/>
      <c r="L95" s="802"/>
      <c r="M95" s="803"/>
      <c r="N95" s="280">
        <v>216</v>
      </c>
      <c r="O95" s="156" t="s">
        <v>156</v>
      </c>
      <c r="P95" s="777" t="s">
        <v>205</v>
      </c>
      <c r="Q95" s="778"/>
      <c r="R95" s="148"/>
      <c r="S95" s="148"/>
      <c r="T95" s="779"/>
      <c r="U95" s="780"/>
      <c r="V95" s="642"/>
      <c r="W95" s="642"/>
      <c r="X95" s="641"/>
      <c r="Y95" s="579"/>
      <c r="Z95" s="579"/>
      <c r="AA95" s="578"/>
      <c r="AB95" s="148"/>
      <c r="AC95" s="147"/>
      <c r="AD95" s="346"/>
      <c r="AE95" s="171"/>
      <c r="AF95" s="153">
        <v>216</v>
      </c>
      <c r="AG95" s="422">
        <f>SUM(R95:R95)</f>
        <v>0</v>
      </c>
      <c r="AH95" s="82"/>
    </row>
    <row r="96" spans="1:90" customHeight="1" ht="27">
      <c r="A96" s="28"/>
      <c r="B96" s="152"/>
      <c r="C96" s="679" t="s">
        <v>206</v>
      </c>
      <c r="D96" s="680"/>
      <c r="E96" s="680"/>
      <c r="F96" s="680"/>
      <c r="G96" s="680"/>
      <c r="H96" s="680"/>
      <c r="I96" s="680"/>
      <c r="J96" s="680"/>
      <c r="K96" s="680"/>
      <c r="L96" s="681"/>
      <c r="M96" s="682"/>
      <c r="N96" s="280">
        <v>144</v>
      </c>
      <c r="O96" s="157" t="s">
        <v>156</v>
      </c>
      <c r="P96" s="810" t="s">
        <v>203</v>
      </c>
      <c r="Q96" s="811"/>
      <c r="R96" s="507"/>
      <c r="S96" s="507"/>
      <c r="T96" s="508"/>
      <c r="U96" s="119"/>
      <c r="V96" s="643"/>
      <c r="W96" s="643"/>
      <c r="X96" s="621"/>
      <c r="Y96" s="580"/>
      <c r="Z96" s="580"/>
      <c r="AA96" s="564"/>
      <c r="AB96" s="507"/>
      <c r="AC96" s="119"/>
      <c r="AD96" s="509"/>
      <c r="AE96" s="510"/>
      <c r="AF96" s="511"/>
      <c r="AG96" s="109"/>
      <c r="AH96" s="82"/>
    </row>
    <row r="97" spans="1:90" customHeight="1" ht="17.25">
      <c r="A97" s="28"/>
      <c r="B97" s="152"/>
      <c r="C97" s="679" t="s">
        <v>207</v>
      </c>
      <c r="D97" s="680"/>
      <c r="E97" s="680"/>
      <c r="F97" s="680"/>
      <c r="G97" s="680"/>
      <c r="H97" s="680"/>
      <c r="I97" s="680"/>
      <c r="J97" s="680"/>
      <c r="K97" s="680"/>
      <c r="L97" s="681"/>
      <c r="M97" s="682"/>
      <c r="N97" s="280">
        <v>72</v>
      </c>
      <c r="O97" s="157" t="s">
        <v>156</v>
      </c>
      <c r="P97" s="810" t="s">
        <v>208</v>
      </c>
      <c r="Q97" s="811"/>
      <c r="R97" s="512"/>
      <c r="S97" s="503"/>
      <c r="T97" s="162"/>
      <c r="U97" s="163"/>
      <c r="V97" s="642"/>
      <c r="W97" s="642"/>
      <c r="X97" s="629"/>
      <c r="Y97" s="579"/>
      <c r="Z97" s="579"/>
      <c r="AA97" s="572"/>
      <c r="AB97" s="503"/>
      <c r="AC97" s="163"/>
      <c r="AD97" s="91"/>
      <c r="AE97" s="416"/>
      <c r="AF97" s="163"/>
      <c r="AG97" s="417"/>
      <c r="AH97" s="82"/>
    </row>
    <row r="98" spans="1:90" customHeight="1" ht="26.25">
      <c r="A98" s="28"/>
      <c r="B98" s="152"/>
      <c r="C98" s="781" t="s">
        <v>209</v>
      </c>
      <c r="D98" s="782"/>
      <c r="E98" s="782"/>
      <c r="F98" s="782"/>
      <c r="G98" s="782"/>
      <c r="H98" s="782"/>
      <c r="I98" s="782"/>
      <c r="J98" s="782"/>
      <c r="K98" s="782"/>
      <c r="L98" s="782"/>
      <c r="M98" s="783"/>
      <c r="N98" s="281"/>
      <c r="O98" s="158"/>
      <c r="P98" s="176"/>
      <c r="Q98" s="265"/>
      <c r="R98" s="168"/>
      <c r="S98" s="148"/>
      <c r="T98" s="162"/>
      <c r="U98" s="163"/>
      <c r="V98" s="644"/>
      <c r="W98" s="642">
        <v>6</v>
      </c>
      <c r="X98" s="629"/>
      <c r="Y98" s="581">
        <v>2</v>
      </c>
      <c r="Z98" s="673">
        <v>2</v>
      </c>
      <c r="AA98" s="572"/>
      <c r="AB98" s="168"/>
      <c r="AC98" s="170">
        <v>3</v>
      </c>
      <c r="AD98" s="91"/>
      <c r="AE98" s="416"/>
      <c r="AF98" s="163"/>
      <c r="AG98" s="417"/>
      <c r="AH98" s="82"/>
    </row>
    <row r="99" spans="1:90" customHeight="1" ht="15">
      <c r="A99" s="28"/>
      <c r="B99" s="152"/>
      <c r="C99" s="797" t="s">
        <v>210</v>
      </c>
      <c r="D99" s="798"/>
      <c r="E99" s="798"/>
      <c r="F99" s="798"/>
      <c r="G99" s="798"/>
      <c r="H99" s="798"/>
      <c r="I99" s="798"/>
      <c r="J99" s="798"/>
      <c r="K99" s="798"/>
      <c r="L99" s="798"/>
      <c r="M99" s="799"/>
      <c r="N99" s="282"/>
      <c r="O99" s="164"/>
      <c r="P99" s="120"/>
      <c r="Q99" s="182"/>
      <c r="R99" s="169">
        <v>3</v>
      </c>
      <c r="S99" s="167">
        <v>7</v>
      </c>
      <c r="T99" s="165"/>
      <c r="U99" s="166"/>
      <c r="V99" s="645">
        <v>5</v>
      </c>
      <c r="W99" s="646">
        <v>5</v>
      </c>
      <c r="X99" s="647"/>
      <c r="Y99" s="582">
        <v>3</v>
      </c>
      <c r="Z99" s="583">
        <v>5</v>
      </c>
      <c r="AA99" s="584"/>
      <c r="AB99" s="169">
        <v>5</v>
      </c>
      <c r="AC99" s="172">
        <v>5</v>
      </c>
      <c r="AD99" s="372"/>
      <c r="AE99" s="416"/>
      <c r="AF99" s="163"/>
      <c r="AG99" s="417"/>
      <c r="AH99" s="82"/>
    </row>
    <row r="100" spans="1:90" customHeight="1" ht="14.25">
      <c r="A100" s="28"/>
      <c r="B100" s="152"/>
      <c r="C100" s="768" t="s">
        <v>211</v>
      </c>
      <c r="D100" s="769"/>
      <c r="E100" s="769"/>
      <c r="F100" s="769"/>
      <c r="G100" s="769"/>
      <c r="H100" s="769"/>
      <c r="I100" s="769"/>
      <c r="J100" s="769"/>
      <c r="K100" s="769"/>
      <c r="L100" s="769"/>
      <c r="M100" s="770"/>
      <c r="N100" s="500"/>
      <c r="O100" s="328"/>
      <c r="P100" s="351"/>
      <c r="Q100" s="352"/>
      <c r="R100" s="503"/>
      <c r="S100" s="503"/>
      <c r="T100" s="162"/>
      <c r="U100" s="163"/>
      <c r="V100" s="642"/>
      <c r="W100" s="642"/>
      <c r="X100" s="629"/>
      <c r="Y100" s="579"/>
      <c r="Z100" s="579"/>
      <c r="AA100" s="572"/>
      <c r="AB100" s="503"/>
      <c r="AC100" s="163"/>
      <c r="AD100" s="91"/>
      <c r="AE100" s="416"/>
      <c r="AF100" s="163"/>
      <c r="AG100" s="504"/>
      <c r="AH100" s="82"/>
    </row>
    <row r="101" spans="1:90" customHeight="1" ht="24">
      <c r="A101" s="28"/>
      <c r="B101" s="152"/>
      <c r="C101" s="804" t="s">
        <v>212</v>
      </c>
      <c r="D101" s="805"/>
      <c r="E101" s="805"/>
      <c r="F101" s="805"/>
      <c r="G101" s="805"/>
      <c r="H101" s="805"/>
      <c r="I101" s="805"/>
      <c r="J101" s="805"/>
      <c r="K101" s="805"/>
      <c r="L101" s="805"/>
      <c r="M101" s="805"/>
      <c r="N101" s="806"/>
      <c r="O101" s="501"/>
      <c r="P101" s="775"/>
      <c r="Q101" s="776"/>
      <c r="R101" s="159"/>
      <c r="S101" s="159"/>
      <c r="T101" s="160"/>
      <c r="U101" s="161"/>
      <c r="V101" s="648"/>
      <c r="W101" s="648"/>
      <c r="X101" s="649"/>
      <c r="Y101" s="585"/>
      <c r="Z101" s="585"/>
      <c r="AA101" s="586"/>
      <c r="AB101" s="159"/>
      <c r="AC101" s="161"/>
      <c r="AD101" s="373"/>
      <c r="AE101" s="397"/>
      <c r="AF101" s="161"/>
      <c r="AG101" s="502"/>
      <c r="AH101" s="82"/>
    </row>
    <row r="102" spans="1:90" customHeight="1" ht="3.75">
      <c r="A102" s="3"/>
      <c r="B102" s="4"/>
      <c r="C102" s="22"/>
      <c r="D102" s="22"/>
      <c r="E102" s="22"/>
      <c r="F102" s="22"/>
      <c r="G102" s="22"/>
      <c r="H102" s="22"/>
      <c r="I102" s="22"/>
      <c r="J102" s="22"/>
      <c r="K102" s="266"/>
      <c r="L102" s="3"/>
      <c r="M102" s="3"/>
      <c r="N102" s="26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55"/>
      <c r="AF102" s="410"/>
      <c r="AG102" s="3"/>
      <c r="AH102" s="82"/>
    </row>
    <row r="103" spans="1:90" customHeight="1" ht="13.5" hidden="true">
      <c r="A103" s="771"/>
      <c r="B103" s="772" t="s">
        <v>213</v>
      </c>
      <c r="C103" s="772"/>
      <c r="D103" s="772"/>
      <c r="E103" s="772"/>
      <c r="F103" s="772"/>
      <c r="G103" s="772"/>
      <c r="H103" s="772"/>
      <c r="I103" s="772"/>
      <c r="J103" s="772"/>
      <c r="K103" s="772"/>
      <c r="L103" s="772"/>
      <c r="M103" s="772"/>
      <c r="N103" s="772"/>
      <c r="O103" s="772"/>
      <c r="P103" s="772"/>
      <c r="Q103" s="772"/>
      <c r="R103" s="27"/>
      <c r="S103" s="773"/>
      <c r="T103" s="773"/>
      <c r="U103" s="774"/>
      <c r="V103" s="27"/>
      <c r="W103" s="773"/>
      <c r="X103" s="774"/>
      <c r="Y103" s="27"/>
      <c r="Z103" s="773"/>
      <c r="AA103" s="774"/>
      <c r="AB103" s="773"/>
      <c r="AC103" s="774"/>
      <c r="AD103" s="773"/>
      <c r="AE103" s="774"/>
      <c r="AF103" s="411"/>
      <c r="AG103" s="784"/>
      <c r="AH103" s="771"/>
    </row>
    <row r="104" spans="1:90" customHeight="1" ht="13.5" hidden="true">
      <c r="A104" s="771"/>
      <c r="B104" s="772" t="s">
        <v>214</v>
      </c>
      <c r="C104" s="772"/>
      <c r="D104" s="772"/>
      <c r="E104" s="772"/>
      <c r="F104" s="772"/>
      <c r="G104" s="772"/>
      <c r="H104" s="772"/>
      <c r="I104" s="772"/>
      <c r="J104" s="772"/>
      <c r="K104" s="772"/>
      <c r="L104" s="772"/>
      <c r="M104" s="772"/>
      <c r="N104" s="772"/>
      <c r="O104" s="772"/>
      <c r="P104" s="772"/>
      <c r="Q104" s="772"/>
      <c r="R104" s="27"/>
      <c r="S104" s="773"/>
      <c r="T104" s="773"/>
      <c r="U104" s="774"/>
      <c r="V104" s="27"/>
      <c r="W104" s="773"/>
      <c r="X104" s="774"/>
      <c r="Y104" s="27"/>
      <c r="Z104" s="773"/>
      <c r="AA104" s="774"/>
      <c r="AB104" s="773"/>
      <c r="AC104" s="774"/>
      <c r="AD104" s="773"/>
      <c r="AE104" s="785"/>
      <c r="AF104" s="412"/>
      <c r="AG104" s="771"/>
      <c r="AH104" s="771"/>
    </row>
    <row r="105" spans="1:90" customHeight="1" ht="13.5">
      <c r="C105" s="791" t="s">
        <v>215</v>
      </c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AE105" s="381"/>
      <c r="AF105" s="413"/>
      <c r="AG105" s="383">
        <f>SUM(AG87+AG90+AG91+AG94+AG95)</f>
        <v>612</v>
      </c>
    </row>
    <row r="106" spans="1:90" customHeight="1" ht="12">
      <c r="AE106" s="382"/>
      <c r="AF106" s="414"/>
    </row>
    <row r="107" spans="1:90" customHeight="1" ht="12">
      <c r="AE107" s="382"/>
      <c r="AF107" s="414"/>
    </row>
    <row r="108" spans="1:90" customHeight="1" ht="13.5">
      <c r="AE108" s="382"/>
      <c r="AF108" s="414"/>
    </row>
    <row r="109" spans="1:90" customHeight="1" ht="13.5">
      <c r="AF109" s="41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1:N101"/>
    <mergeCell ref="C88:M88"/>
    <mergeCell ref="P92:Q92"/>
    <mergeCell ref="P96:Q96"/>
    <mergeCell ref="AD103:AE103"/>
    <mergeCell ref="P94:Q94"/>
    <mergeCell ref="T93:U93"/>
    <mergeCell ref="C94:M94"/>
    <mergeCell ref="P91:Q91"/>
    <mergeCell ref="P97:Q97"/>
    <mergeCell ref="F86:G86"/>
    <mergeCell ref="C87:K87"/>
    <mergeCell ref="C90:M90"/>
    <mergeCell ref="C105:Q105"/>
    <mergeCell ref="Z103:AA103"/>
    <mergeCell ref="T94:U94"/>
    <mergeCell ref="P87:Q87"/>
    <mergeCell ref="T87:U87"/>
    <mergeCell ref="C99:M99"/>
    <mergeCell ref="C95:M95"/>
    <mergeCell ref="AG103:AH104"/>
    <mergeCell ref="B104:Q104"/>
    <mergeCell ref="S104:U104"/>
    <mergeCell ref="W104:X104"/>
    <mergeCell ref="Z104:AA104"/>
    <mergeCell ref="AB104:AC104"/>
    <mergeCell ref="AD104:AE104"/>
    <mergeCell ref="AB103:AC103"/>
    <mergeCell ref="W103:X103"/>
    <mergeCell ref="C100:M100"/>
    <mergeCell ref="K3:Q4"/>
    <mergeCell ref="I5:I8"/>
    <mergeCell ref="A103:A104"/>
    <mergeCell ref="B103:Q103"/>
    <mergeCell ref="S103:U103"/>
    <mergeCell ref="P101:Q101"/>
    <mergeCell ref="P95:Q95"/>
    <mergeCell ref="T95:U95"/>
    <mergeCell ref="C98:M98"/>
    <mergeCell ref="F68:G68"/>
    <mergeCell ref="F72:G72"/>
    <mergeCell ref="F73:G73"/>
    <mergeCell ref="F76:G76"/>
    <mergeCell ref="A3:A8"/>
    <mergeCell ref="B3:B8"/>
    <mergeCell ref="C3:J4"/>
    <mergeCell ref="K5:K8"/>
    <mergeCell ref="E5:E8"/>
    <mergeCell ref="C5:C8"/>
    <mergeCell ref="D5:D8"/>
    <mergeCell ref="N5:Q5"/>
    <mergeCell ref="H5:H8"/>
    <mergeCell ref="S6:U6"/>
    <mergeCell ref="S5:U5"/>
    <mergeCell ref="N6:N8"/>
    <mergeCell ref="O7:O8"/>
    <mergeCell ref="P7:P8"/>
    <mergeCell ref="Q7:Q8"/>
    <mergeCell ref="R3:AE3"/>
    <mergeCell ref="R4:U4"/>
    <mergeCell ref="W5:X5"/>
    <mergeCell ref="AB4:AE4"/>
    <mergeCell ref="AD5:AE5"/>
    <mergeCell ref="AB5:AC5"/>
    <mergeCell ref="AD7:AD8"/>
    <mergeCell ref="F5:F8"/>
    <mergeCell ref="G5:G8"/>
    <mergeCell ref="J5:J8"/>
    <mergeCell ref="O6:Q6"/>
    <mergeCell ref="M5:M8"/>
    <mergeCell ref="T7:U8"/>
    <mergeCell ref="V7:V8"/>
    <mergeCell ref="AB6:AC6"/>
    <mergeCell ref="Z6:AA6"/>
    <mergeCell ref="A1:AH2"/>
    <mergeCell ref="X7:X8"/>
    <mergeCell ref="Y4:AA4"/>
    <mergeCell ref="Z5:AA5"/>
    <mergeCell ref="V4:X4"/>
    <mergeCell ref="AG3:AH5"/>
    <mergeCell ref="AG6:AH6"/>
    <mergeCell ref="R7:R8"/>
    <mergeCell ref="S7:S8"/>
    <mergeCell ref="W6:X6"/>
    <mergeCell ref="AH7:AH8"/>
    <mergeCell ref="AB7:AB8"/>
    <mergeCell ref="Z7:Z8"/>
    <mergeCell ref="AA7:AA8"/>
    <mergeCell ref="Y7:Y8"/>
    <mergeCell ref="W7:W8"/>
    <mergeCell ref="AF7:AF8"/>
    <mergeCell ref="AG7:AG8"/>
    <mergeCell ref="AC7:AC8"/>
    <mergeCell ref="AE7:AE8"/>
    <mergeCell ref="T92:U92"/>
    <mergeCell ref="B10:Q10"/>
    <mergeCell ref="C92:K92"/>
    <mergeCell ref="C96:M96"/>
    <mergeCell ref="C97:M97"/>
    <mergeCell ref="F63:G63"/>
    <mergeCell ref="C93:K93"/>
    <mergeCell ref="P93:Q93"/>
    <mergeCell ref="C91:K91"/>
    <mergeCell ref="T91:U91"/>
  </mergeCells>
  <printOptions gridLines="false" gridLinesSet="true"/>
  <pageMargins left="0" right="0" top="0" bottom="0" header="0.31496062992126" footer="0.31496062992126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2020-09-30T12:24:19+03:00</dcterms:modified>
  <dc:title>Untitled Spreadsheet</dc:title>
  <dc:description/>
  <dc:subject/>
  <cp:keywords/>
  <cp:category/>
</cp:coreProperties>
</file>