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ЗУР\YandexDisk\УПД по ФГОС нового поколения 2011\Общеобразовательная\Учебные планы\Уч. планы ФЗ 273\Сварщик\"/>
    </mc:Choice>
  </mc:AlternateContent>
  <bookViews>
    <workbookView xWindow="0" yWindow="0" windowWidth="16380" windowHeight="8190" tabRatio="750" firstSheet="1" activeTab="1"/>
  </bookViews>
  <sheets>
    <sheet name="Start" sheetId="1" state="hidden" r:id="rId1"/>
    <sheet name="План 41 неделя" sheetId="2" r:id="rId2"/>
  </sheets>
  <calcPr calcId="152511"/>
  <fileRecoveryPr repairLoad="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V88" i="2" l="1"/>
  <c r="U79" i="2"/>
  <c r="V79" i="2" s="1"/>
  <c r="M79" i="2"/>
  <c r="V78" i="2"/>
  <c r="V77" i="2"/>
  <c r="U76" i="2"/>
  <c r="T76" i="2"/>
  <c r="S76" i="2"/>
  <c r="R76" i="2"/>
  <c r="Q76" i="2"/>
  <c r="P76" i="2"/>
  <c r="V76" i="2" s="1"/>
  <c r="M76" i="2"/>
  <c r="T75" i="2"/>
  <c r="S75" i="2"/>
  <c r="R75" i="2"/>
  <c r="Q75" i="2"/>
  <c r="P75" i="2"/>
  <c r="M75" i="2"/>
  <c r="V72" i="2"/>
  <c r="V71" i="2"/>
  <c r="V70" i="2"/>
  <c r="J70" i="2"/>
  <c r="J69" i="2"/>
  <c r="V68" i="2"/>
  <c r="J68" i="2"/>
  <c r="V67" i="2"/>
  <c r="J67" i="2"/>
  <c r="V66" i="2"/>
  <c r="N66" i="2"/>
  <c r="J66" i="2"/>
  <c r="V65" i="2"/>
  <c r="U65" i="2"/>
  <c r="T65" i="2"/>
  <c r="T45" i="2" s="1"/>
  <c r="T37" i="2" s="1"/>
  <c r="S65" i="2"/>
  <c r="R65" i="2"/>
  <c r="R45" i="2" s="1"/>
  <c r="R37" i="2" s="1"/>
  <c r="Q65" i="2"/>
  <c r="P65" i="2"/>
  <c r="X65" i="2" s="1"/>
  <c r="M65" i="2"/>
  <c r="L65" i="2"/>
  <c r="L45" i="2" s="1"/>
  <c r="K65" i="2"/>
  <c r="J65" i="2"/>
  <c r="V64" i="2"/>
  <c r="J64" i="2"/>
  <c r="V63" i="2"/>
  <c r="J63" i="2"/>
  <c r="V62" i="2"/>
  <c r="J62" i="2"/>
  <c r="V61" i="2"/>
  <c r="N61" i="2"/>
  <c r="N60" i="2" s="1"/>
  <c r="J61" i="2"/>
  <c r="U60" i="2"/>
  <c r="T60" i="2"/>
  <c r="S60" i="2"/>
  <c r="R60" i="2"/>
  <c r="Q60" i="2"/>
  <c r="X60" i="2" s="1"/>
  <c r="P60" i="2"/>
  <c r="V60" i="2" s="1"/>
  <c r="O60" i="2"/>
  <c r="M60" i="2"/>
  <c r="K60" i="2"/>
  <c r="J60" i="2"/>
  <c r="V59" i="2"/>
  <c r="J59" i="2"/>
  <c r="V58" i="2"/>
  <c r="J58" i="2"/>
  <c r="V57" i="2"/>
  <c r="J57" i="2"/>
  <c r="V56" i="2"/>
  <c r="N56" i="2"/>
  <c r="N55" i="2" s="1"/>
  <c r="J56" i="2"/>
  <c r="U55" i="2"/>
  <c r="T55" i="2"/>
  <c r="S55" i="2"/>
  <c r="R55" i="2"/>
  <c r="Q55" i="2"/>
  <c r="X55" i="2" s="1"/>
  <c r="P55" i="2"/>
  <c r="V55" i="2" s="1"/>
  <c r="O55" i="2"/>
  <c r="M55" i="2"/>
  <c r="K55" i="2"/>
  <c r="J55" i="2"/>
  <c r="V54" i="2"/>
  <c r="J54" i="2"/>
  <c r="V53" i="2"/>
  <c r="J53" i="2"/>
  <c r="X52" i="2"/>
  <c r="V52" i="2"/>
  <c r="J52" i="2"/>
  <c r="N51" i="2"/>
  <c r="J51" i="2"/>
  <c r="V50" i="2"/>
  <c r="N50" i="2"/>
  <c r="J50" i="2"/>
  <c r="V49" i="2"/>
  <c r="N49" i="2"/>
  <c r="J49" i="2"/>
  <c r="V48" i="2"/>
  <c r="V47" i="2" s="1"/>
  <c r="V45" i="2" s="1"/>
  <c r="N48" i="2"/>
  <c r="J48" i="2"/>
  <c r="U47" i="2"/>
  <c r="T47" i="2"/>
  <c r="S47" i="2"/>
  <c r="R47" i="2"/>
  <c r="Q47" i="2"/>
  <c r="P47" i="2"/>
  <c r="M47" i="2"/>
  <c r="K47" i="2"/>
  <c r="J47" i="2"/>
  <c r="V46" i="2"/>
  <c r="U46" i="2"/>
  <c r="T46" i="2"/>
  <c r="S46" i="2"/>
  <c r="R46" i="2"/>
  <c r="Q46" i="2"/>
  <c r="P46" i="2"/>
  <c r="X46" i="2" s="1"/>
  <c r="O46" i="2"/>
  <c r="N46" i="2"/>
  <c r="M46" i="2"/>
  <c r="L46" i="2"/>
  <c r="K46" i="2"/>
  <c r="J46" i="2"/>
  <c r="W45" i="2"/>
  <c r="U45" i="2"/>
  <c r="S45" i="2"/>
  <c r="Q45" i="2"/>
  <c r="O45" i="2"/>
  <c r="M45" i="2"/>
  <c r="K45" i="2"/>
  <c r="V44" i="2"/>
  <c r="N44" i="2"/>
  <c r="J44" i="2"/>
  <c r="V43" i="2"/>
  <c r="N43" i="2"/>
  <c r="J43" i="2"/>
  <c r="V42" i="2"/>
  <c r="N42" i="2"/>
  <c r="J42" i="2"/>
  <c r="V41" i="2"/>
  <c r="N41" i="2"/>
  <c r="J41" i="2"/>
  <c r="V40" i="2"/>
  <c r="N40" i="2"/>
  <c r="J40" i="2"/>
  <c r="V39" i="2"/>
  <c r="N39" i="2"/>
  <c r="N38" i="2" s="1"/>
  <c r="J39" i="2"/>
  <c r="U38" i="2"/>
  <c r="U37" i="2" s="1"/>
  <c r="T38" i="2"/>
  <c r="S38" i="2"/>
  <c r="S37" i="2" s="1"/>
  <c r="R38" i="2"/>
  <c r="Q38" i="2"/>
  <c r="Q37" i="2" s="1"/>
  <c r="P38" i="2"/>
  <c r="V38" i="2" s="1"/>
  <c r="O38" i="2"/>
  <c r="O37" i="2" s="1"/>
  <c r="M38" i="2"/>
  <c r="M37" i="2" s="1"/>
  <c r="J37" i="2" s="1"/>
  <c r="L38" i="2"/>
  <c r="K38" i="2"/>
  <c r="J38" i="2" s="1"/>
  <c r="V36" i="2"/>
  <c r="N36" i="2"/>
  <c r="J36" i="2"/>
  <c r="V35" i="2"/>
  <c r="N35" i="2"/>
  <c r="J35" i="2"/>
  <c r="V34" i="2"/>
  <c r="N34" i="2"/>
  <c r="J34" i="2"/>
  <c r="V33" i="2"/>
  <c r="U33" i="2"/>
  <c r="T33" i="2"/>
  <c r="S33" i="2"/>
  <c r="R33" i="2"/>
  <c r="Q33" i="2"/>
  <c r="P33" i="2"/>
  <c r="O33" i="2"/>
  <c r="N33" i="2"/>
  <c r="M33" i="2"/>
  <c r="K33" i="2"/>
  <c r="J33" i="2" s="1"/>
  <c r="V32" i="2"/>
  <c r="N32" i="2"/>
  <c r="J32" i="2"/>
  <c r="V30" i="2"/>
  <c r="N30" i="2"/>
  <c r="J30" i="2"/>
  <c r="V28" i="2"/>
  <c r="N28" i="2"/>
  <c r="J28" i="2"/>
  <c r="V27" i="2"/>
  <c r="N27" i="2"/>
  <c r="J27" i="2"/>
  <c r="V26" i="2"/>
  <c r="N26" i="2"/>
  <c r="J26" i="2"/>
  <c r="V25" i="2"/>
  <c r="N25" i="2"/>
  <c r="N23" i="2" s="1"/>
  <c r="N13" i="2" s="1"/>
  <c r="N12" i="2" s="1"/>
  <c r="J25" i="2"/>
  <c r="V24" i="2"/>
  <c r="V23" i="2" s="1"/>
  <c r="N24" i="2"/>
  <c r="J24" i="2"/>
  <c r="J23" i="2" s="1"/>
  <c r="J13" i="2" s="1"/>
  <c r="J12" i="2" s="1"/>
  <c r="U23" i="2"/>
  <c r="T23" i="2"/>
  <c r="S23" i="2"/>
  <c r="R23" i="2"/>
  <c r="Q23" i="2"/>
  <c r="P23" i="2"/>
  <c r="O23" i="2"/>
  <c r="O13" i="2" s="1"/>
  <c r="O12" i="2" s="1"/>
  <c r="O11" i="2" s="1"/>
  <c r="M23" i="2"/>
  <c r="L23" i="2"/>
  <c r="K23" i="2"/>
  <c r="V22" i="2"/>
  <c r="N22" i="2"/>
  <c r="J22" i="2"/>
  <c r="V21" i="2"/>
  <c r="N21" i="2"/>
  <c r="J21" i="2"/>
  <c r="V20" i="2"/>
  <c r="N20" i="2"/>
  <c r="J20" i="2"/>
  <c r="V19" i="2"/>
  <c r="N19" i="2"/>
  <c r="J19" i="2"/>
  <c r="V18" i="2"/>
  <c r="N18" i="2"/>
  <c r="J18" i="2"/>
  <c r="V16" i="2"/>
  <c r="N16" i="2"/>
  <c r="J16" i="2"/>
  <c r="V15" i="2"/>
  <c r="N15" i="2"/>
  <c r="J15" i="2"/>
  <c r="V14" i="2"/>
  <c r="N14" i="2"/>
  <c r="J14" i="2"/>
  <c r="V13" i="2"/>
  <c r="U13" i="2"/>
  <c r="T13" i="2"/>
  <c r="T12" i="2" s="1"/>
  <c r="S13" i="2"/>
  <c r="R13" i="2"/>
  <c r="R12" i="2" s="1"/>
  <c r="Q13" i="2"/>
  <c r="P13" i="2"/>
  <c r="P12" i="2" s="1"/>
  <c r="M13" i="2"/>
  <c r="L13" i="2"/>
  <c r="L12" i="2" s="1"/>
  <c r="L11" i="2" s="1"/>
  <c r="K13" i="2"/>
  <c r="W12" i="2"/>
  <c r="U12" i="2"/>
  <c r="U74" i="2" s="1"/>
  <c r="S12" i="2"/>
  <c r="S74" i="2" s="1"/>
  <c r="Q12" i="2"/>
  <c r="Q74" i="2" s="1"/>
  <c r="M12" i="2"/>
  <c r="M11" i="2" s="1"/>
  <c r="K12" i="2"/>
  <c r="K11" i="2" s="1"/>
  <c r="W11" i="2"/>
  <c r="X8" i="2"/>
  <c r="X12" i="2" l="1"/>
  <c r="P74" i="2"/>
  <c r="R74" i="2"/>
  <c r="R11" i="2"/>
  <c r="T74" i="2"/>
  <c r="T11" i="2"/>
  <c r="V12" i="2"/>
  <c r="V74" i="2" s="1"/>
  <c r="J45" i="2"/>
  <c r="J11" i="2" s="1"/>
  <c r="N45" i="2"/>
  <c r="N11" i="2"/>
  <c r="N37" i="2"/>
  <c r="X38" i="2"/>
  <c r="Q11" i="2"/>
  <c r="S11" i="2"/>
  <c r="U11" i="2"/>
  <c r="P45" i="2"/>
  <c r="P11" i="2" s="1"/>
  <c r="U75" i="2"/>
  <c r="V75" i="2" s="1"/>
  <c r="X11" i="2" l="1"/>
  <c r="V11" i="2"/>
  <c r="X45" i="2"/>
  <c r="P37" i="2"/>
  <c r="V37" i="2" s="1"/>
</calcChain>
</file>

<file path=xl/sharedStrings.xml><?xml version="1.0" encoding="utf-8"?>
<sst xmlns="http://schemas.openxmlformats.org/spreadsheetml/2006/main" count="268" uniqueCount="162">
  <si>
    <r>
      <rPr>
        <sz val="8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</t>
    </r>
    <r>
      <rPr>
        <sz val="12"/>
        <color rgb="FF000000"/>
        <rFont val="Times New Roman"/>
        <family val="1"/>
        <charset val="204"/>
      </rPr>
      <t xml:space="preserve">       Учебный   план       </t>
    </r>
    <r>
      <rPr>
        <sz val="8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2"/>
        <color rgb="FF000000"/>
        <rFont val="Times New Roman"/>
        <family val="1"/>
        <charset val="204"/>
      </rPr>
      <t xml:space="preserve">                                                                      15.01.05 Сварщик (ручной и частично механизированной сварки (наплавки) Технический профиль обучения.
</t>
    </r>
    <r>
      <rPr>
        <sz val="8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</si>
  <si>
    <t>Индекс</t>
  </si>
  <si>
    <t>Наименование циклов, разделов,
дисциплин, профессиональных модулей, МДК, практик</t>
  </si>
  <si>
    <t>Формы промежуточной аттестации           по семестрам</t>
  </si>
  <si>
    <t>Итого</t>
  </si>
  <si>
    <t>1 курс</t>
  </si>
  <si>
    <t>2 курс</t>
  </si>
  <si>
    <t>3 курс</t>
  </si>
  <si>
    <t>Максимальная</t>
  </si>
  <si>
    <t>Самостоятельная, внеаудиторная  (1026)</t>
  </si>
  <si>
    <t>Проектная деятельность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</si>
  <si>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</si>
  <si>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</si>
  <si>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</si>
  <si>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</si>
  <si>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</si>
  <si>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</si>
  <si>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</si>
  <si>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</si>
  <si>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</si>
  <si>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17 недель</t>
  </si>
  <si>
    <t>24 недели</t>
  </si>
  <si>
    <t xml:space="preserve">  17  недель</t>
  </si>
  <si>
    <t xml:space="preserve"> 21  неделя    3 недели пром. аттест </t>
  </si>
  <si>
    <t xml:space="preserve">   17 недель</t>
  </si>
  <si>
    <t xml:space="preserve">   20 недели 1 неделя пром. аттест.3 недели ГИА</t>
  </si>
  <si>
    <t>Теор. обучение</t>
  </si>
  <si>
    <t>Лаб. и пр. занятия</t>
  </si>
  <si>
    <t>Обяз. Часть</t>
  </si>
  <si>
    <t>Вар. часть</t>
  </si>
  <si>
    <t>1</t>
  </si>
  <si>
    <t>2</t>
  </si>
  <si>
    <t>3</t>
  </si>
  <si>
    <t>4</t>
  </si>
  <si>
    <t>5</t>
  </si>
  <si>
    <t>Итого час/нед (с учетом консультаций в период обучения по циклам)</t>
  </si>
  <si>
    <t>36</t>
  </si>
  <si>
    <t>Всего по циклам</t>
  </si>
  <si>
    <t>О</t>
  </si>
  <si>
    <t>Предметные оьласти</t>
  </si>
  <si>
    <t>ОБЩЕОБРАЗОВАТЕЛЬНЫЙ ЦИКЛ</t>
  </si>
  <si>
    <t xml:space="preserve">Обязательные учебные предметы </t>
  </si>
  <si>
    <t>ОУП.01</t>
  </si>
  <si>
    <t>Русский язык и литература</t>
  </si>
  <si>
    <t xml:space="preserve">Русский язык </t>
  </si>
  <si>
    <t>д/з</t>
  </si>
  <si>
    <t>Э</t>
  </si>
  <si>
    <t>ОУП.02</t>
  </si>
  <si>
    <t>Литература</t>
  </si>
  <si>
    <t>ОУП.03</t>
  </si>
  <si>
    <t>Иностранные языки</t>
  </si>
  <si>
    <t>Иностранный язык</t>
  </si>
  <si>
    <t>Профильный учебный предмет</t>
  </si>
  <si>
    <t>ОУП.04</t>
  </si>
  <si>
    <t>Математика и информатика</t>
  </si>
  <si>
    <t xml:space="preserve">Математика </t>
  </si>
  <si>
    <t>ОУП.05</t>
  </si>
  <si>
    <t>Общественные науки</t>
  </si>
  <si>
    <t>История</t>
  </si>
  <si>
    <t>ОУП.06</t>
  </si>
  <si>
    <t>Физическая культура, экология и основы безопасности жизнедеятельности</t>
  </si>
  <si>
    <t>Физическая культура</t>
  </si>
  <si>
    <t>ОУП.07</t>
  </si>
  <si>
    <t>Основы безопасности жизнедеятельности</t>
  </si>
  <si>
    <t>ОУП.08</t>
  </si>
  <si>
    <t>Естественные науки</t>
  </si>
  <si>
    <t>Астрономия</t>
  </si>
  <si>
    <t>По выбору из обязательных предметных областей</t>
  </si>
  <si>
    <t>ОУП.09</t>
  </si>
  <si>
    <t>Химия</t>
  </si>
  <si>
    <t>ОУП.10</t>
  </si>
  <si>
    <t>Обществознание</t>
  </si>
  <si>
    <t>ОУП.11</t>
  </si>
  <si>
    <t>Биология</t>
  </si>
  <si>
    <t>ОУП.12</t>
  </si>
  <si>
    <t>География</t>
  </si>
  <si>
    <t>ОУП.13</t>
  </si>
  <si>
    <t>Экология</t>
  </si>
  <si>
    <t>ОУП.14</t>
  </si>
  <si>
    <t>Информатика</t>
  </si>
  <si>
    <t>ОУП.15</t>
  </si>
  <si>
    <t xml:space="preserve">Физика </t>
  </si>
  <si>
    <t>ДОПОЛНИТЕЛЬНЫЕ</t>
  </si>
  <si>
    <t>ДУП.16</t>
  </si>
  <si>
    <t>Основы финансовой грамотности</t>
  </si>
  <si>
    <t>ДУП.17</t>
  </si>
  <si>
    <t>Экология моего края</t>
  </si>
  <si>
    <t>ДУП.18</t>
  </si>
  <si>
    <t>История родного края</t>
  </si>
  <si>
    <t>ПП</t>
  </si>
  <si>
    <t>ПРОФЕССИОНАЛЬНАЯ ПОДГОТОВКА</t>
  </si>
  <si>
    <t>ОП</t>
  </si>
  <si>
    <t>Общепрофессиональный цикл</t>
  </si>
  <si>
    <t>ОП.01</t>
  </si>
  <si>
    <t>Основы инженерной графики</t>
  </si>
  <si>
    <t>ОП.02</t>
  </si>
  <si>
    <t>Основы электротехники</t>
  </si>
  <si>
    <t>ОП.03</t>
  </si>
  <si>
    <t>Основы материаловедения</t>
  </si>
  <si>
    <t>ОП.04</t>
  </si>
  <si>
    <t>Допуски и технические измерения</t>
  </si>
  <si>
    <t>ОП.05</t>
  </si>
  <si>
    <t>Основы экономики</t>
  </si>
  <si>
    <t>ОП.06</t>
  </si>
  <si>
    <t xml:space="preserve">Безопасность жизнедеятельности </t>
  </si>
  <si>
    <t>ПМ</t>
  </si>
  <si>
    <t>Профессиональный учебный цикл. (Профессиональные модули)</t>
  </si>
  <si>
    <t>МДК</t>
  </si>
  <si>
    <t>ПМ.01</t>
  </si>
  <si>
    <t>Подготовительно-сварочные работы и контроль качества сварных швов после сварки</t>
  </si>
  <si>
    <t>МДК.01.01</t>
  </si>
  <si>
    <t>Основы технологии сварки и сварочное оборудование</t>
  </si>
  <si>
    <t>МДК.01.02</t>
  </si>
  <si>
    <t>Технология производства сварных конструкций</t>
  </si>
  <si>
    <t>МДК.01.03</t>
  </si>
  <si>
    <t>Подготовительные и сборочные операции перед сваркой</t>
  </si>
  <si>
    <t>МДК.01.04</t>
  </si>
  <si>
    <t>Контроль качества сварных соединений</t>
  </si>
  <si>
    <t>УП.01.01</t>
  </si>
  <si>
    <t>Учебная практика</t>
  </si>
  <si>
    <t>час</t>
  </si>
  <si>
    <t>нед</t>
  </si>
  <si>
    <t>ПП.01.01</t>
  </si>
  <si>
    <t>Производственная практика</t>
  </si>
  <si>
    <t>ПМ.1.ЭК</t>
  </si>
  <si>
    <t>Экзамен квалификационный</t>
  </si>
  <si>
    <t>Э/К</t>
  </si>
  <si>
    <t>ПМ.02</t>
  </si>
  <si>
    <t>Ручная дуговая сварка (наплавка, резка) плавящимся покрытым электродом</t>
  </si>
  <si>
    <t>МДК.02.01</t>
  </si>
  <si>
    <t>Техника и технология ручной дуговой сварки(наплавки, резки) покрытыми электродами</t>
  </si>
  <si>
    <t>УП.02.01</t>
  </si>
  <si>
    <t>ПП.02.01</t>
  </si>
  <si>
    <t>ПМ.2.ЭК</t>
  </si>
  <si>
    <t>ПМ.04</t>
  </si>
  <si>
    <t>Частично механизированная сварка (наплавка) плавлением</t>
  </si>
  <si>
    <t>МДК.04.01</t>
  </si>
  <si>
    <t>Техника и технология частично механизированной сварки (наплавки) плавлением в защитном газе</t>
  </si>
  <si>
    <t>УП.04.01</t>
  </si>
  <si>
    <t>ПП.04.01</t>
  </si>
  <si>
    <t>ПМ.4.ЭК</t>
  </si>
  <si>
    <t>ПМ.05</t>
  </si>
  <si>
    <t>Газовая сварка (наплавка)</t>
  </si>
  <si>
    <t>МДК.05.01</t>
  </si>
  <si>
    <t xml:space="preserve">Техника и технология газовой сварки (наплавки) </t>
  </si>
  <si>
    <t>ФК</t>
  </si>
  <si>
    <t>Промежуточная аттестация (общеобразовательный цикл)</t>
  </si>
  <si>
    <t>Промежуточная аттестация (профессиональная подготовка</t>
  </si>
  <si>
    <t xml:space="preserve">ИТОГО </t>
  </si>
  <si>
    <t xml:space="preserve">Дисциплин и МДК </t>
  </si>
  <si>
    <t>Учебная и производственная практики</t>
  </si>
  <si>
    <t>Концентрированная</t>
  </si>
  <si>
    <t>Рассредоточенная</t>
  </si>
  <si>
    <t>Производственная  практика</t>
  </si>
  <si>
    <t xml:space="preserve">Экзаменов (в т. ч. экзаменов (квалификационных)) </t>
  </si>
  <si>
    <t xml:space="preserve">Дифф. зачетов </t>
  </si>
  <si>
    <t>Зачётов</t>
  </si>
  <si>
    <t>Государственная (итоговая) аттестация</t>
  </si>
  <si>
    <t xml:space="preserve">КОНСУЛЬТАЦИИ </t>
  </si>
  <si>
    <t>4 часа на обучающегося</t>
  </si>
  <si>
    <t>Контрольных работ (итоговые письм. классные)</t>
  </si>
  <si>
    <t>Контрольных работ (домашние)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</si>
</sst>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8"/>
      <color rgb="FF000000"/>
      <name val="Tahoma"/>
      <charset val="1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66CC"/>
        <bgColor rgb="FF008080"/>
      </patternFill>
    </fill>
    <fill>
      <patternFill patternType="solid">
        <fgColor rgb="FFFFFFFF"/>
        <bgColor rgb="FFFFFFCC"/>
      </patternFill>
    </fill>
    <fill>
      <patternFill patternType="solid">
        <fgColor rgb="FFFF8080"/>
        <bgColor rgb="FFFF99CC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CC00"/>
      </patternFill>
    </fill>
  </fills>
  <borders count="7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6">
    <xf numFmtId="0" fontId="0" fillId="0" borderId="0" xfId="0"/>
    <xf numFmtId="0" fontId="0" fillId="0" borderId="0" xfId="0" applyFont="1"/>
    <xf numFmtId="0" fontId="1" fillId="0" borderId="0" xfId="0" applyFont="1"/>
    <xf numFmtId="0" fontId="3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/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/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" fillId="0" borderId="22" xfId="0" applyFont="1" applyBorder="1"/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wrapText="1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>
      <alignment horizontal="center" vertical="center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8" fillId="0" borderId="56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>
      <alignment horizontal="center" vertical="center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3" fillId="0" borderId="54" xfId="0" applyFont="1" applyBorder="1" applyAlignment="1" applyProtection="1">
      <alignment horizontal="left" vertical="center" wrapText="1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3" fillId="0" borderId="56" xfId="0" applyFont="1" applyBorder="1" applyAlignment="1" applyProtection="1">
      <alignment horizontal="left" vertical="center" wrapText="1"/>
      <protection locked="0"/>
    </xf>
    <xf numFmtId="0" fontId="3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7" fillId="0" borderId="62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29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10" fillId="0" borderId="29" xfId="0" applyFont="1" applyBorder="1" applyAlignment="1" applyProtection="1">
      <alignment horizontal="left" vertical="center" wrapText="1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 applyProtection="1">
      <alignment horizontal="center"/>
      <protection locked="0"/>
    </xf>
    <xf numFmtId="0" fontId="4" fillId="0" borderId="5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1" fillId="0" borderId="5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" fillId="0" borderId="28" xfId="0" applyFont="1" applyBorder="1" applyAlignment="1" applyProtection="1">
      <alignment horizontal="left" wrapText="1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center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62" xfId="0" applyFont="1" applyBorder="1" applyAlignment="1"/>
    <xf numFmtId="0" fontId="1" fillId="0" borderId="0" xfId="0" applyFont="1" applyAlignment="1"/>
    <xf numFmtId="0" fontId="6" fillId="0" borderId="56" xfId="0" applyFont="1" applyBorder="1" applyAlignment="1">
      <alignment horizontal="center" vertical="center"/>
    </xf>
    <xf numFmtId="0" fontId="3" fillId="0" borderId="59" xfId="0" applyFont="1" applyBorder="1" applyAlignment="1" applyProtection="1">
      <alignment horizontal="center" vertical="center"/>
      <protection locked="0"/>
    </xf>
    <xf numFmtId="0" fontId="11" fillId="0" borderId="6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4" fillId="4" borderId="21" xfId="0" applyFont="1" applyFill="1" applyBorder="1" applyAlignment="1" applyProtection="1">
      <alignment horizontal="left" vertical="center" wrapText="1"/>
      <protection locked="0"/>
    </xf>
    <xf numFmtId="0" fontId="3" fillId="4" borderId="16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0" xfId="0" applyFont="1" applyFill="1"/>
    <xf numFmtId="0" fontId="2" fillId="0" borderId="4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left" vertical="top" wrapText="1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3" fillId="5" borderId="31" xfId="0" applyFont="1" applyFill="1" applyBorder="1" applyAlignment="1" applyProtection="1">
      <alignment horizontal="left" vertical="center" wrapText="1"/>
      <protection locked="0"/>
    </xf>
    <xf numFmtId="0" fontId="3" fillId="5" borderId="37" xfId="0" applyFont="1" applyFill="1" applyBorder="1" applyAlignment="1" applyProtection="1">
      <alignment horizontal="center" vertical="center"/>
      <protection locked="0"/>
    </xf>
    <xf numFmtId="0" fontId="3" fillId="5" borderId="32" xfId="0" applyFont="1" applyFill="1" applyBorder="1" applyAlignment="1" applyProtection="1">
      <alignment horizontal="center" vertical="center"/>
      <protection locked="0"/>
    </xf>
    <xf numFmtId="0" fontId="3" fillId="5" borderId="33" xfId="0" applyFont="1" applyFill="1" applyBorder="1" applyAlignment="1">
      <alignment horizontal="center" vertical="center"/>
    </xf>
    <xf numFmtId="0" fontId="3" fillId="5" borderId="33" xfId="0" applyFont="1" applyFill="1" applyBorder="1" applyAlignment="1" applyProtection="1">
      <alignment horizontal="center" vertical="center"/>
      <protection locked="0"/>
    </xf>
    <xf numFmtId="0" fontId="3" fillId="5" borderId="34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1" fillId="5" borderId="0" xfId="0" applyFont="1" applyFill="1"/>
    <xf numFmtId="0" fontId="3" fillId="0" borderId="31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4" fillId="4" borderId="20" xfId="0" applyFont="1" applyFill="1" applyBorder="1" applyAlignment="1" applyProtection="1">
      <alignment horizontal="left" vertical="center" wrapText="1"/>
      <protection locked="0"/>
    </xf>
    <xf numFmtId="0" fontId="4" fillId="4" borderId="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3" borderId="34" xfId="0" applyFont="1" applyFill="1" applyBorder="1" applyAlignment="1">
      <alignment horizontal="center"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0" fontId="3" fillId="2" borderId="64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2" borderId="47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68" xfId="0" applyFont="1" applyBorder="1" applyAlignment="1">
      <alignment horizontal="left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" fillId="4" borderId="36" xfId="0" applyFont="1" applyFill="1" applyBorder="1"/>
    <xf numFmtId="0" fontId="1" fillId="4" borderId="32" xfId="0" applyFont="1" applyFill="1" applyBorder="1"/>
    <xf numFmtId="0" fontId="3" fillId="0" borderId="6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1" fillId="0" borderId="36" xfId="0" applyFont="1" applyBorder="1"/>
    <xf numFmtId="0" fontId="1" fillId="0" borderId="32" xfId="0" applyFont="1" applyBorder="1"/>
    <xf numFmtId="0" fontId="4" fillId="5" borderId="27" xfId="0" applyFont="1" applyFill="1" applyBorder="1" applyAlignment="1">
      <alignment horizontal="center" vertical="center"/>
    </xf>
    <xf numFmtId="0" fontId="1" fillId="5" borderId="36" xfId="0" applyFont="1" applyFill="1" applyBorder="1"/>
    <xf numFmtId="0" fontId="1" fillId="5" borderId="32" xfId="0" applyFont="1" applyFill="1" applyBorder="1"/>
    <xf numFmtId="0" fontId="2" fillId="0" borderId="3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" fillId="0" borderId="46" xfId="0" applyFont="1" applyBorder="1"/>
    <xf numFmtId="0" fontId="1" fillId="0" borderId="42" xfId="0" applyFont="1" applyBorder="1"/>
    <xf numFmtId="0" fontId="11" fillId="0" borderId="1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13" fillId="3" borderId="21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" borderId="70" xfId="0" applyFont="1" applyFill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" fillId="0" borderId="0" xfId="0" applyFont="1"/>
    <xf numFmtId="0" fontId="4" fillId="0" borderId="8" xfId="0" applyFont="1" applyBorder="1" applyAlignment="1" applyProtection="1">
      <alignment horizontal="center" vertical="center" textRotation="2" wrapText="1"/>
      <protection locked="0"/>
    </xf>
    <xf numFmtId="0" fontId="4" fillId="0" borderId="8" xfId="0" applyFont="1" applyBorder="1" applyAlignment="1" applyProtection="1">
      <alignment horizontal="center" vertical="center" textRotation="2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textRotation="2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horizontal="left" vertical="center"/>
    </xf>
    <xf numFmtId="0" fontId="1" fillId="0" borderId="34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2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/>
      <protection locked="0"/>
    </xf>
    <xf numFmtId="0" fontId="3" fillId="0" borderId="1" xfId="0" applyFont="1" applyBorder="1" applyAlignment="1">
      <alignment horizontal="right" vertical="center"/>
    </xf>
    <xf numFmtId="0" fontId="4" fillId="6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6" borderId="34" xfId="0" applyFont="1" applyFill="1" applyBorder="1" applyAlignment="1">
      <alignment horizontal="left" vertical="center" wrapText="1"/>
    </xf>
    <xf numFmtId="0" fontId="2" fillId="0" borderId="0" xfId="0" applyFont="1" applyBorder="1"/>
    <xf numFmtId="0" fontId="4" fillId="6" borderId="34" xfId="0" applyFont="1" applyFill="1" applyBorder="1" applyAlignment="1"/>
    <xf numFmtId="0" fontId="4" fillId="6" borderId="4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J4:R7"/>
  <sheetViews>
    <sheetView zoomScaleNormal="100" workbookViewId="0">
      <selection activeCell="K43" sqref="K43"/>
    </sheetView>
  </sheetViews>
  <sheetFormatPr defaultRowHeight="10.5" x14ac:dyDescent="0.15"/>
  <cols>
    <col min="1" max="1025" width="9.33203125" customWidth="1"/>
  </cols>
  <sheetData>
    <row r="4" spans="10:18" x14ac:dyDescent="0.15">
      <c r="J4" s="1"/>
      <c r="K4" s="1"/>
      <c r="L4" s="1"/>
      <c r="M4" s="1"/>
      <c r="N4" s="1"/>
      <c r="O4" s="1"/>
      <c r="P4" s="1"/>
      <c r="Q4" s="1"/>
      <c r="R4" s="1"/>
    </row>
    <row r="5" spans="10:18" x14ac:dyDescent="0.15">
      <c r="J5" s="1"/>
      <c r="K5" s="1"/>
      <c r="L5" s="1"/>
      <c r="M5" s="1"/>
      <c r="N5" s="1"/>
      <c r="O5" s="1"/>
      <c r="P5" s="1"/>
      <c r="Q5" s="1"/>
      <c r="R5" s="1"/>
    </row>
    <row r="6" spans="10:18" x14ac:dyDescent="0.15">
      <c r="J6" s="1"/>
      <c r="K6" s="1"/>
      <c r="L6" s="1"/>
      <c r="M6" s="1"/>
      <c r="N6" s="1"/>
      <c r="O6" s="1"/>
      <c r="P6" s="1"/>
      <c r="Q6" s="1"/>
      <c r="R6" s="1"/>
    </row>
    <row r="7" spans="10:18" x14ac:dyDescent="0.15">
      <c r="J7" s="1"/>
      <c r="K7" s="1"/>
      <c r="L7" s="1"/>
      <c r="M7" s="1"/>
      <c r="N7" s="1"/>
      <c r="O7" s="1"/>
      <c r="P7" s="1"/>
      <c r="Q7" s="1"/>
      <c r="R7" s="1"/>
    </row>
  </sheetData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4"/>
  <sheetViews>
    <sheetView tabSelected="1" topLeftCell="A70" zoomScale="93" zoomScaleNormal="93" workbookViewId="0">
      <selection activeCell="D89" sqref="D89:N89"/>
    </sheetView>
  </sheetViews>
  <sheetFormatPr defaultRowHeight="11.25" x14ac:dyDescent="0.2"/>
  <cols>
    <col min="1" max="1" width="14" style="2" customWidth="1"/>
    <col min="2" max="2" width="18.1640625" style="2" customWidth="1"/>
    <col min="3" max="3" width="40.83203125" style="2" customWidth="1"/>
    <col min="4" max="9" width="5.5" style="2" customWidth="1"/>
    <col min="10" max="10" width="8" style="2" customWidth="1"/>
    <col min="11" max="11" width="7.83203125" style="2" customWidth="1"/>
    <col min="12" max="12" width="4.33203125" style="2" customWidth="1"/>
    <col min="13" max="13" width="7.5" style="2" customWidth="1"/>
    <col min="14" max="14" width="8.5" style="2" customWidth="1"/>
    <col min="15" max="15" width="7.5" style="2" customWidth="1"/>
    <col min="16" max="20" width="10.6640625" style="2" customWidth="1"/>
    <col min="21" max="22" width="10.5" style="2" customWidth="1"/>
    <col min="23" max="23" width="6" style="2" customWidth="1"/>
    <col min="24" max="257" width="14.6640625" style="2" customWidth="1"/>
    <col min="258" max="1025" width="14.6640625" customWidth="1"/>
  </cols>
  <sheetData>
    <row r="1" spans="1:24" ht="39" customHeight="1" x14ac:dyDescent="0.2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</row>
    <row r="2" spans="1:24" ht="13.5" hidden="1" customHeight="1" x14ac:dyDescent="0.2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</row>
    <row r="3" spans="1:24" ht="6.75" customHeight="1" x14ac:dyDescent="0.2">
      <c r="A3" s="403" t="s">
        <v>1</v>
      </c>
      <c r="B3" s="3"/>
      <c r="C3" s="404" t="s">
        <v>2</v>
      </c>
      <c r="D3" s="405" t="s">
        <v>3</v>
      </c>
      <c r="E3" s="405"/>
      <c r="F3" s="405"/>
      <c r="G3" s="405"/>
      <c r="H3" s="405"/>
      <c r="I3" s="405"/>
      <c r="J3" s="404"/>
      <c r="K3" s="404"/>
      <c r="L3" s="404"/>
      <c r="M3" s="404"/>
      <c r="N3" s="404"/>
      <c r="O3" s="404"/>
      <c r="P3" s="403"/>
      <c r="Q3" s="403"/>
      <c r="R3" s="403"/>
      <c r="S3" s="403"/>
      <c r="T3" s="403"/>
      <c r="U3" s="403"/>
      <c r="V3" s="404" t="s">
        <v>4</v>
      </c>
      <c r="W3" s="404"/>
    </row>
    <row r="4" spans="1:24" ht="18" customHeight="1" x14ac:dyDescent="0.2">
      <c r="A4" s="403"/>
      <c r="B4" s="406"/>
      <c r="C4" s="404"/>
      <c r="D4" s="405"/>
      <c r="E4" s="405"/>
      <c r="F4" s="405"/>
      <c r="G4" s="405"/>
      <c r="H4" s="405"/>
      <c r="I4" s="405"/>
      <c r="J4" s="404"/>
      <c r="K4" s="404"/>
      <c r="L4" s="404"/>
      <c r="M4" s="404"/>
      <c r="N4" s="404"/>
      <c r="O4" s="404"/>
      <c r="P4" s="407" t="s">
        <v>5</v>
      </c>
      <c r="Q4" s="407"/>
      <c r="R4" s="408" t="s">
        <v>6</v>
      </c>
      <c r="S4" s="408"/>
      <c r="T4" s="409" t="s">
        <v>7</v>
      </c>
      <c r="U4" s="409"/>
      <c r="V4" s="404"/>
      <c r="W4" s="404"/>
      <c r="X4" s="4"/>
    </row>
    <row r="5" spans="1:24" ht="12.75" customHeight="1" x14ac:dyDescent="0.2">
      <c r="A5" s="403"/>
      <c r="B5" s="406"/>
      <c r="C5" s="404"/>
      <c r="D5" s="410">
        <v>1</v>
      </c>
      <c r="E5" s="397">
        <v>2</v>
      </c>
      <c r="F5" s="397">
        <v>3</v>
      </c>
      <c r="G5" s="398">
        <v>4</v>
      </c>
      <c r="H5" s="398">
        <v>5</v>
      </c>
      <c r="I5" s="418">
        <v>6</v>
      </c>
      <c r="J5" s="419" t="s">
        <v>8</v>
      </c>
      <c r="K5" s="400" t="s">
        <v>9</v>
      </c>
      <c r="L5" s="420" t="s">
        <v>10</v>
      </c>
      <c r="M5" s="404" t="s">
        <v>11</v>
      </c>
      <c r="N5" s="404"/>
      <c r="O5" s="404"/>
      <c r="P5" s="5" t="s">
        <v>12</v>
      </c>
      <c r="Q5" s="6" t="s">
        <v>13</v>
      </c>
      <c r="R5" s="6" t="s">
        <v>14</v>
      </c>
      <c r="S5" s="6" t="s">
        <v>15</v>
      </c>
      <c r="T5" s="6" t="s">
        <v>16</v>
      </c>
      <c r="U5" s="7" t="s">
        <v>17</v>
      </c>
      <c r="V5" s="404"/>
      <c r="W5" s="404"/>
      <c r="X5" s="4"/>
    </row>
    <row r="6" spans="1:24" ht="89.25" customHeight="1" x14ac:dyDescent="0.2">
      <c r="A6" s="403"/>
      <c r="B6" s="406"/>
      <c r="C6" s="404"/>
      <c r="D6" s="410"/>
      <c r="E6" s="397"/>
      <c r="F6" s="397"/>
      <c r="G6" s="398"/>
      <c r="H6" s="398"/>
      <c r="I6" s="418"/>
      <c r="J6" s="419"/>
      <c r="K6" s="400"/>
      <c r="L6" s="420"/>
      <c r="M6" s="403" t="s">
        <v>18</v>
      </c>
      <c r="N6" s="399" t="s">
        <v>19</v>
      </c>
      <c r="O6" s="399"/>
      <c r="P6" s="8" t="s">
        <v>20</v>
      </c>
      <c r="Q6" s="9" t="s">
        <v>21</v>
      </c>
      <c r="R6" s="9" t="s">
        <v>22</v>
      </c>
      <c r="S6" s="9" t="s">
        <v>23</v>
      </c>
      <c r="T6" s="9" t="s">
        <v>24</v>
      </c>
      <c r="U6" s="10" t="s">
        <v>25</v>
      </c>
      <c r="V6" s="404"/>
      <c r="W6" s="404"/>
      <c r="X6" s="4"/>
    </row>
    <row r="7" spans="1:24" ht="19.5" customHeight="1" x14ac:dyDescent="0.2">
      <c r="A7" s="403"/>
      <c r="B7" s="406"/>
      <c r="C7" s="404"/>
      <c r="D7" s="410"/>
      <c r="E7" s="397"/>
      <c r="F7" s="397"/>
      <c r="G7" s="398"/>
      <c r="H7" s="398"/>
      <c r="I7" s="418"/>
      <c r="J7" s="419"/>
      <c r="K7" s="400"/>
      <c r="L7" s="420"/>
      <c r="M7" s="403"/>
      <c r="N7" s="400" t="s">
        <v>26</v>
      </c>
      <c r="O7" s="401" t="s">
        <v>27</v>
      </c>
      <c r="P7" s="415">
        <v>612</v>
      </c>
      <c r="Q7" s="416">
        <v>864</v>
      </c>
      <c r="R7" s="417">
        <v>612</v>
      </c>
      <c r="S7" s="417">
        <v>864</v>
      </c>
      <c r="T7" s="417">
        <v>612</v>
      </c>
      <c r="U7" s="411">
        <v>864</v>
      </c>
      <c r="V7" s="404" t="s">
        <v>28</v>
      </c>
      <c r="W7" s="412" t="s">
        <v>29</v>
      </c>
      <c r="X7" s="4"/>
    </row>
    <row r="8" spans="1:24" ht="38.25" customHeight="1" x14ac:dyDescent="0.2">
      <c r="A8" s="403"/>
      <c r="B8" s="406"/>
      <c r="C8" s="404"/>
      <c r="D8" s="410"/>
      <c r="E8" s="397"/>
      <c r="F8" s="397"/>
      <c r="G8" s="398"/>
      <c r="H8" s="398"/>
      <c r="I8" s="418"/>
      <c r="J8" s="419"/>
      <c r="K8" s="400"/>
      <c r="L8" s="420"/>
      <c r="M8" s="403"/>
      <c r="N8" s="400"/>
      <c r="O8" s="401"/>
      <c r="P8" s="415"/>
      <c r="Q8" s="416"/>
      <c r="R8" s="417"/>
      <c r="S8" s="417"/>
      <c r="T8" s="417"/>
      <c r="U8" s="411"/>
      <c r="V8" s="404"/>
      <c r="W8" s="412"/>
      <c r="X8" s="11">
        <f>SUM(P7:U8)</f>
        <v>4428</v>
      </c>
    </row>
    <row r="9" spans="1:24" ht="13.5" customHeight="1" x14ac:dyDescent="0.2">
      <c r="A9" s="12" t="s">
        <v>30</v>
      </c>
      <c r="B9" s="13"/>
      <c r="C9" s="14" t="s">
        <v>31</v>
      </c>
      <c r="D9" s="15" t="s">
        <v>32</v>
      </c>
      <c r="E9" s="16" t="s">
        <v>33</v>
      </c>
      <c r="F9" s="16" t="s">
        <v>34</v>
      </c>
      <c r="G9" s="16">
        <v>6</v>
      </c>
      <c r="H9" s="16">
        <v>7</v>
      </c>
      <c r="I9" s="17">
        <v>8</v>
      </c>
      <c r="J9" s="15">
        <v>9</v>
      </c>
      <c r="K9" s="16">
        <v>10</v>
      </c>
      <c r="L9" s="16">
        <v>11</v>
      </c>
      <c r="M9" s="16">
        <v>12</v>
      </c>
      <c r="N9" s="16">
        <v>13</v>
      </c>
      <c r="O9" s="18">
        <v>14</v>
      </c>
      <c r="P9" s="19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20">
        <v>21</v>
      </c>
      <c r="W9" s="21">
        <v>22</v>
      </c>
      <c r="X9" s="22"/>
    </row>
    <row r="10" spans="1:24" ht="13.5" customHeight="1" x14ac:dyDescent="0.2">
      <c r="A10" s="23"/>
      <c r="B10" s="24"/>
      <c r="C10" s="413" t="s">
        <v>35</v>
      </c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25" t="s">
        <v>36</v>
      </c>
      <c r="Q10" s="26" t="s">
        <v>36</v>
      </c>
      <c r="R10" s="27" t="s">
        <v>36</v>
      </c>
      <c r="S10" s="27" t="s">
        <v>36</v>
      </c>
      <c r="T10" s="27" t="s">
        <v>36</v>
      </c>
      <c r="U10" s="27" t="s">
        <v>36</v>
      </c>
      <c r="V10" s="24"/>
      <c r="W10" s="28"/>
    </row>
    <row r="11" spans="1:24" ht="20.25" customHeight="1" x14ac:dyDescent="0.2">
      <c r="A11" s="29"/>
      <c r="B11" s="30"/>
      <c r="C11" s="31" t="s">
        <v>37</v>
      </c>
      <c r="D11" s="32"/>
      <c r="E11" s="33"/>
      <c r="F11" s="33"/>
      <c r="G11" s="34"/>
      <c r="H11" s="34"/>
      <c r="I11" s="35"/>
      <c r="J11" s="36">
        <f>SUM(J12+J38+J45+J71+J72+J88)</f>
        <v>7202</v>
      </c>
      <c r="K11" s="36">
        <f>SUM(K12+K38+K45+K70)</f>
        <v>1361</v>
      </c>
      <c r="L11" s="36">
        <f>SUM(L12+L38+L45+L71+L72+L88)</f>
        <v>29</v>
      </c>
      <c r="M11" s="36">
        <f>SUM(M12+M38+M45+M70+M71+M72+M88)</f>
        <v>4428</v>
      </c>
      <c r="N11" s="36">
        <f>SUM(N12+N38+N45)</f>
        <v>2952</v>
      </c>
      <c r="O11" s="37">
        <f>SUM(O12+O38+O45+O70+O71+O72+O88)</f>
        <v>681</v>
      </c>
      <c r="P11" s="38">
        <f>SUM(P12+P38+P45+P70+P71+P72+P88)</f>
        <v>612</v>
      </c>
      <c r="Q11" s="36">
        <f>SUM(Q12+Q38+Q45+Q70+Q71+Q72+Q88)</f>
        <v>864</v>
      </c>
      <c r="R11" s="36">
        <f>SUM(R12+R38+R45+R70+R71+R72+R88)</f>
        <v>612</v>
      </c>
      <c r="S11" s="36">
        <f>SUM(S12+S38+S45+S71+S72+S70+S88)</f>
        <v>864</v>
      </c>
      <c r="T11" s="36">
        <f>SUM(T12+T38+T45+T71+T72+T70+T88)</f>
        <v>612</v>
      </c>
      <c r="U11" s="36">
        <f>SUM(U12+U38+U45+U71+U72+U70+U88)</f>
        <v>864</v>
      </c>
      <c r="V11" s="36">
        <f>SUM(P11:U11)</f>
        <v>4428</v>
      </c>
      <c r="W11" s="37">
        <f>SUM(W38+W46+W70)</f>
        <v>216</v>
      </c>
      <c r="X11" s="2">
        <f>SUM(P11:U11)</f>
        <v>4428</v>
      </c>
    </row>
    <row r="12" spans="1:24" s="52" customFormat="1" ht="19.5" customHeight="1" x14ac:dyDescent="0.2">
      <c r="A12" s="39" t="s">
        <v>38</v>
      </c>
      <c r="B12" s="40" t="s">
        <v>39</v>
      </c>
      <c r="C12" s="41" t="s">
        <v>40</v>
      </c>
      <c r="D12" s="42"/>
      <c r="E12" s="43"/>
      <c r="F12" s="43"/>
      <c r="G12" s="44"/>
      <c r="H12" s="44"/>
      <c r="I12" s="45"/>
      <c r="J12" s="46">
        <f t="shared" ref="J12:W12" si="0">SUM(J13+J23+J33)</f>
        <v>4796</v>
      </c>
      <c r="K12" s="47">
        <f t="shared" si="0"/>
        <v>997</v>
      </c>
      <c r="L12" s="47">
        <f t="shared" si="0"/>
        <v>29</v>
      </c>
      <c r="M12" s="47">
        <f t="shared" si="0"/>
        <v>2052</v>
      </c>
      <c r="N12" s="47">
        <f t="shared" si="0"/>
        <v>2640</v>
      </c>
      <c r="O12" s="48">
        <f t="shared" si="0"/>
        <v>558</v>
      </c>
      <c r="P12" s="49">
        <f t="shared" si="0"/>
        <v>420</v>
      </c>
      <c r="Q12" s="46">
        <f t="shared" si="0"/>
        <v>537</v>
      </c>
      <c r="R12" s="46">
        <f t="shared" si="0"/>
        <v>443</v>
      </c>
      <c r="S12" s="46">
        <f t="shared" si="0"/>
        <v>436</v>
      </c>
      <c r="T12" s="46">
        <f t="shared" si="0"/>
        <v>163</v>
      </c>
      <c r="U12" s="50">
        <f t="shared" si="0"/>
        <v>53</v>
      </c>
      <c r="V12" s="50">
        <f t="shared" si="0"/>
        <v>2052</v>
      </c>
      <c r="W12" s="51">
        <f t="shared" si="0"/>
        <v>0</v>
      </c>
      <c r="X12" s="52">
        <f>SUM(P12:U12)</f>
        <v>2052</v>
      </c>
    </row>
    <row r="13" spans="1:24" ht="23.25" customHeight="1" x14ac:dyDescent="0.2">
      <c r="A13" s="53"/>
      <c r="B13" s="54"/>
      <c r="C13" s="55" t="s">
        <v>41</v>
      </c>
      <c r="D13" s="56"/>
      <c r="E13" s="57"/>
      <c r="F13" s="57"/>
      <c r="G13" s="58"/>
      <c r="H13" s="58"/>
      <c r="I13" s="59"/>
      <c r="J13" s="60">
        <f>SUM(J14:J28)</f>
        <v>3510</v>
      </c>
      <c r="K13" s="37">
        <f>SUM(SUM(K14:K22))</f>
        <v>569</v>
      </c>
      <c r="L13" s="37">
        <f>SUM(L14:L28)</f>
        <v>29</v>
      </c>
      <c r="M13" s="37">
        <f>SUM(M14:M22)</f>
        <v>1194</v>
      </c>
      <c r="N13" s="37">
        <f>SUM(N14:N28)</f>
        <v>1942</v>
      </c>
      <c r="O13" s="61">
        <f>SUM(O14:O28)</f>
        <v>398</v>
      </c>
      <c r="P13" s="38">
        <f t="shared" ref="P13:V13" si="1">SUM(P14:P22)</f>
        <v>250</v>
      </c>
      <c r="Q13" s="60">
        <f t="shared" si="1"/>
        <v>333</v>
      </c>
      <c r="R13" s="60">
        <f t="shared" si="1"/>
        <v>237</v>
      </c>
      <c r="S13" s="60">
        <f t="shared" si="1"/>
        <v>335</v>
      </c>
      <c r="T13" s="60">
        <f t="shared" si="1"/>
        <v>22</v>
      </c>
      <c r="U13" s="62">
        <f t="shared" si="1"/>
        <v>17</v>
      </c>
      <c r="V13" s="62">
        <f t="shared" si="1"/>
        <v>1194</v>
      </c>
      <c r="W13" s="54"/>
    </row>
    <row r="14" spans="1:24" ht="21" customHeight="1" x14ac:dyDescent="0.2">
      <c r="A14" s="63" t="s">
        <v>42</v>
      </c>
      <c r="B14" s="64" t="s">
        <v>43</v>
      </c>
      <c r="C14" s="65" t="s">
        <v>44</v>
      </c>
      <c r="D14" s="67" t="s">
        <v>45</v>
      </c>
      <c r="E14" s="67"/>
      <c r="F14" s="68"/>
      <c r="G14" s="69" t="s">
        <v>46</v>
      </c>
      <c r="H14" s="69"/>
      <c r="I14" s="70"/>
      <c r="J14" s="71">
        <f>SUM(K14:M14)</f>
        <v>171</v>
      </c>
      <c r="K14" s="72">
        <v>57</v>
      </c>
      <c r="L14" s="72"/>
      <c r="M14" s="73">
        <v>114</v>
      </c>
      <c r="N14" s="73">
        <f>M14-O14</f>
        <v>114</v>
      </c>
      <c r="O14" s="74"/>
      <c r="P14" s="75">
        <v>23</v>
      </c>
      <c r="Q14" s="76">
        <v>34</v>
      </c>
      <c r="R14" s="71">
        <v>17</v>
      </c>
      <c r="S14" s="71">
        <v>40</v>
      </c>
      <c r="T14" s="71"/>
      <c r="U14" s="71"/>
      <c r="V14" s="77">
        <f>SUM(P14:S14)</f>
        <v>114</v>
      </c>
      <c r="W14" s="78"/>
    </row>
    <row r="15" spans="1:24" ht="21" customHeight="1" x14ac:dyDescent="0.2">
      <c r="A15" s="63" t="s">
        <v>47</v>
      </c>
      <c r="B15" s="64" t="s">
        <v>43</v>
      </c>
      <c r="C15" s="79" t="s">
        <v>48</v>
      </c>
      <c r="D15" s="80"/>
      <c r="E15" s="68"/>
      <c r="F15" s="68"/>
      <c r="G15" s="69" t="s">
        <v>45</v>
      </c>
      <c r="H15" s="69"/>
      <c r="I15" s="70"/>
      <c r="J15" s="71">
        <f>SUM(K15:M15)</f>
        <v>256</v>
      </c>
      <c r="K15" s="72">
        <v>85</v>
      </c>
      <c r="L15" s="72"/>
      <c r="M15" s="73">
        <v>171</v>
      </c>
      <c r="N15" s="73">
        <f>M15-O15</f>
        <v>171</v>
      </c>
      <c r="O15" s="74"/>
      <c r="P15" s="75">
        <v>31</v>
      </c>
      <c r="Q15" s="76">
        <v>45</v>
      </c>
      <c r="R15" s="71">
        <v>43</v>
      </c>
      <c r="S15" s="71">
        <v>52</v>
      </c>
      <c r="T15" s="71"/>
      <c r="U15" s="71"/>
      <c r="V15" s="73">
        <f>SUM(P15:U15)</f>
        <v>171</v>
      </c>
      <c r="W15" s="78"/>
    </row>
    <row r="16" spans="1:24" ht="21" customHeight="1" x14ac:dyDescent="0.2">
      <c r="A16" s="81" t="s">
        <v>49</v>
      </c>
      <c r="B16" s="82" t="s">
        <v>50</v>
      </c>
      <c r="C16" s="83" t="s">
        <v>51</v>
      </c>
      <c r="D16" s="84"/>
      <c r="E16" s="85"/>
      <c r="F16" s="85"/>
      <c r="G16" s="86" t="s">
        <v>45</v>
      </c>
      <c r="H16" s="85"/>
      <c r="I16" s="87"/>
      <c r="J16" s="88">
        <f>SUM(K16:M16)</f>
        <v>256</v>
      </c>
      <c r="K16" s="89">
        <v>85</v>
      </c>
      <c r="L16" s="89"/>
      <c r="M16" s="90">
        <v>171</v>
      </c>
      <c r="N16" s="90">
        <f>M16-O16</f>
        <v>171</v>
      </c>
      <c r="O16" s="91"/>
      <c r="P16" s="92">
        <v>34</v>
      </c>
      <c r="Q16" s="88">
        <v>46</v>
      </c>
      <c r="R16" s="88">
        <v>28</v>
      </c>
      <c r="S16" s="88">
        <v>63</v>
      </c>
      <c r="T16" s="88"/>
      <c r="U16" s="88"/>
      <c r="V16" s="93">
        <f>SUM(P16:U16)</f>
        <v>171</v>
      </c>
      <c r="W16" s="94"/>
    </row>
    <row r="17" spans="1:23" ht="14.25" customHeight="1" x14ac:dyDescent="0.2">
      <c r="A17" s="95"/>
      <c r="B17" s="96"/>
      <c r="C17" s="97" t="s">
        <v>52</v>
      </c>
      <c r="D17" s="98"/>
      <c r="E17" s="99"/>
      <c r="F17" s="99"/>
      <c r="G17" s="100"/>
      <c r="H17" s="100"/>
      <c r="I17" s="101"/>
      <c r="J17" s="59"/>
      <c r="K17" s="102"/>
      <c r="L17" s="102"/>
      <c r="M17" s="103"/>
      <c r="N17" s="103"/>
      <c r="O17" s="104"/>
      <c r="P17" s="105"/>
      <c r="Q17" s="57"/>
      <c r="R17" s="57"/>
      <c r="S17" s="57"/>
      <c r="T17" s="57"/>
      <c r="U17" s="57"/>
      <c r="V17" s="103"/>
      <c r="W17" s="106"/>
    </row>
    <row r="18" spans="1:23" ht="24" customHeight="1" x14ac:dyDescent="0.2">
      <c r="A18" s="107" t="s">
        <v>53</v>
      </c>
      <c r="B18" s="108" t="s">
        <v>54</v>
      </c>
      <c r="C18" s="65" t="s">
        <v>55</v>
      </c>
      <c r="D18" s="109" t="s">
        <v>45</v>
      </c>
      <c r="E18" s="110"/>
      <c r="F18" s="110"/>
      <c r="G18" s="111" t="s">
        <v>46</v>
      </c>
      <c r="H18" s="111"/>
      <c r="I18" s="112"/>
      <c r="J18" s="113">
        <f>SUM(K18:M18)</f>
        <v>427</v>
      </c>
      <c r="K18" s="114">
        <v>142</v>
      </c>
      <c r="L18" s="114"/>
      <c r="M18" s="115">
        <v>285</v>
      </c>
      <c r="N18" s="115">
        <f>M18-O18</f>
        <v>250</v>
      </c>
      <c r="O18" s="116">
        <v>35</v>
      </c>
      <c r="P18" s="117">
        <v>60</v>
      </c>
      <c r="Q18" s="113">
        <v>97</v>
      </c>
      <c r="R18" s="113">
        <v>51</v>
      </c>
      <c r="S18" s="113">
        <v>77</v>
      </c>
      <c r="T18" s="113"/>
      <c r="U18" s="113"/>
      <c r="V18" s="93">
        <f>SUM(P18:U18)</f>
        <v>285</v>
      </c>
      <c r="W18" s="118"/>
    </row>
    <row r="19" spans="1:23" ht="15.75" customHeight="1" x14ac:dyDescent="0.2">
      <c r="A19" s="63" t="s">
        <v>56</v>
      </c>
      <c r="B19" s="119" t="s">
        <v>57</v>
      </c>
      <c r="C19" s="120" t="s">
        <v>58</v>
      </c>
      <c r="D19" s="80"/>
      <c r="E19" s="68"/>
      <c r="F19" s="68"/>
      <c r="G19" s="69" t="s">
        <v>45</v>
      </c>
      <c r="H19" s="69"/>
      <c r="I19" s="70"/>
      <c r="J19" s="71">
        <f>SUM(K19:M19)</f>
        <v>260</v>
      </c>
      <c r="K19" s="72">
        <v>60</v>
      </c>
      <c r="L19" s="72">
        <v>29</v>
      </c>
      <c r="M19" s="73">
        <v>171</v>
      </c>
      <c r="N19" s="73">
        <f>M19-O19</f>
        <v>171</v>
      </c>
      <c r="O19" s="74"/>
      <c r="P19" s="121">
        <v>34</v>
      </c>
      <c r="Q19" s="71">
        <v>38</v>
      </c>
      <c r="R19" s="71">
        <v>46</v>
      </c>
      <c r="S19" s="71">
        <v>53</v>
      </c>
      <c r="T19" s="71"/>
      <c r="U19" s="71"/>
      <c r="V19" s="73">
        <f>SUM(P19:U19)</f>
        <v>171</v>
      </c>
      <c r="W19" s="78"/>
    </row>
    <row r="20" spans="1:23" ht="16.5" customHeight="1" x14ac:dyDescent="0.2">
      <c r="A20" s="63" t="s">
        <v>59</v>
      </c>
      <c r="B20" s="414" t="s">
        <v>60</v>
      </c>
      <c r="C20" s="120" t="s">
        <v>61</v>
      </c>
      <c r="D20" s="80"/>
      <c r="E20" s="68"/>
      <c r="F20" s="68"/>
      <c r="G20" s="69" t="s">
        <v>45</v>
      </c>
      <c r="H20" s="69"/>
      <c r="I20" s="70"/>
      <c r="J20" s="71">
        <f>SUM(K20:M20)</f>
        <v>256</v>
      </c>
      <c r="K20" s="72">
        <v>85</v>
      </c>
      <c r="L20" s="72"/>
      <c r="M20" s="73">
        <v>171</v>
      </c>
      <c r="N20" s="73">
        <f>M20-O20</f>
        <v>10</v>
      </c>
      <c r="O20" s="74">
        <v>161</v>
      </c>
      <c r="P20" s="121">
        <v>34</v>
      </c>
      <c r="Q20" s="71">
        <v>53</v>
      </c>
      <c r="R20" s="71">
        <v>34</v>
      </c>
      <c r="S20" s="71">
        <v>50</v>
      </c>
      <c r="T20" s="71"/>
      <c r="U20" s="71"/>
      <c r="V20" s="73">
        <f>SUM(P20:U20)</f>
        <v>171</v>
      </c>
      <c r="W20" s="78"/>
    </row>
    <row r="21" spans="1:23" ht="17.25" customHeight="1" x14ac:dyDescent="0.2">
      <c r="A21" s="63" t="s">
        <v>62</v>
      </c>
      <c r="B21" s="414"/>
      <c r="C21" s="120" t="s">
        <v>63</v>
      </c>
      <c r="D21" s="80"/>
      <c r="E21" s="68"/>
      <c r="F21" s="69" t="s">
        <v>45</v>
      </c>
      <c r="G21" s="69"/>
      <c r="H21" s="69"/>
      <c r="I21" s="70"/>
      <c r="J21" s="71">
        <f>SUM(K21:M21)</f>
        <v>108</v>
      </c>
      <c r="K21" s="72">
        <v>36</v>
      </c>
      <c r="L21" s="72"/>
      <c r="M21" s="73">
        <v>72</v>
      </c>
      <c r="N21" s="73">
        <f>M21-O21</f>
        <v>72</v>
      </c>
      <c r="O21" s="74"/>
      <c r="P21" s="121">
        <v>34</v>
      </c>
      <c r="Q21" s="71">
        <v>20</v>
      </c>
      <c r="R21" s="71">
        <v>18</v>
      </c>
      <c r="S21" s="71"/>
      <c r="T21" s="71"/>
      <c r="U21" s="71"/>
      <c r="V21" s="73">
        <f>SUM(P21:U21)</f>
        <v>72</v>
      </c>
      <c r="W21" s="78"/>
    </row>
    <row r="22" spans="1:23" ht="15" customHeight="1" x14ac:dyDescent="0.2">
      <c r="A22" s="123" t="s">
        <v>64</v>
      </c>
      <c r="B22" s="82" t="s">
        <v>65</v>
      </c>
      <c r="C22" s="124" t="s">
        <v>66</v>
      </c>
      <c r="D22" s="125"/>
      <c r="E22" s="126"/>
      <c r="F22" s="126"/>
      <c r="G22" s="127"/>
      <c r="H22" s="127"/>
      <c r="I22" s="128"/>
      <c r="J22" s="129">
        <f>SUM(K22:M22)</f>
        <v>58</v>
      </c>
      <c r="K22" s="130">
        <v>19</v>
      </c>
      <c r="L22" s="130"/>
      <c r="M22" s="131">
        <v>39</v>
      </c>
      <c r="N22" s="131">
        <f>M22-O22</f>
        <v>34</v>
      </c>
      <c r="O22" s="132">
        <v>5</v>
      </c>
      <c r="P22" s="133"/>
      <c r="Q22" s="129"/>
      <c r="R22" s="133"/>
      <c r="S22" s="129"/>
      <c r="T22" s="133">
        <v>22</v>
      </c>
      <c r="U22" s="133">
        <v>17</v>
      </c>
      <c r="V22" s="131">
        <f>SUM(P22:U22)</f>
        <v>39</v>
      </c>
      <c r="W22" s="134"/>
    </row>
    <row r="23" spans="1:23" ht="30" customHeight="1" x14ac:dyDescent="0.2">
      <c r="A23" s="135"/>
      <c r="B23" s="136"/>
      <c r="C23" s="137" t="s">
        <v>67</v>
      </c>
      <c r="D23" s="138"/>
      <c r="E23" s="99"/>
      <c r="F23" s="99"/>
      <c r="G23" s="100"/>
      <c r="H23" s="100"/>
      <c r="I23" s="101"/>
      <c r="J23" s="60">
        <f t="shared" ref="J23:V23" si="2">SUM(J24:J32)</f>
        <v>1075</v>
      </c>
      <c r="K23" s="37">
        <f t="shared" si="2"/>
        <v>358</v>
      </c>
      <c r="L23" s="37">
        <f t="shared" si="2"/>
        <v>0</v>
      </c>
      <c r="M23" s="37">
        <f t="shared" si="2"/>
        <v>717</v>
      </c>
      <c r="N23" s="37">
        <f t="shared" si="2"/>
        <v>562</v>
      </c>
      <c r="O23" s="61">
        <f t="shared" si="2"/>
        <v>155</v>
      </c>
      <c r="P23" s="38">
        <f t="shared" si="2"/>
        <v>170</v>
      </c>
      <c r="Q23" s="60">
        <f t="shared" si="2"/>
        <v>204</v>
      </c>
      <c r="R23" s="60">
        <f t="shared" si="2"/>
        <v>206</v>
      </c>
      <c r="S23" s="60">
        <f t="shared" si="2"/>
        <v>101</v>
      </c>
      <c r="T23" s="60">
        <f t="shared" si="2"/>
        <v>0</v>
      </c>
      <c r="U23" s="60">
        <f t="shared" si="2"/>
        <v>36</v>
      </c>
      <c r="V23" s="37">
        <f t="shared" si="2"/>
        <v>717</v>
      </c>
      <c r="W23" s="106"/>
    </row>
    <row r="24" spans="1:23" ht="16.5" customHeight="1" x14ac:dyDescent="0.2">
      <c r="A24" s="139" t="s">
        <v>68</v>
      </c>
      <c r="B24" s="140" t="s">
        <v>65</v>
      </c>
      <c r="C24" s="141" t="s">
        <v>69</v>
      </c>
      <c r="D24" s="142" t="s">
        <v>45</v>
      </c>
      <c r="E24" s="110"/>
      <c r="F24" s="111" t="s">
        <v>45</v>
      </c>
      <c r="G24" s="111"/>
      <c r="H24" s="111"/>
      <c r="I24" s="112"/>
      <c r="J24" s="143">
        <f>SUM(K24:M24)</f>
        <v>171</v>
      </c>
      <c r="K24" s="114">
        <v>57</v>
      </c>
      <c r="L24" s="114"/>
      <c r="M24" s="115">
        <v>114</v>
      </c>
      <c r="N24" s="115">
        <f>M24-O24</f>
        <v>88</v>
      </c>
      <c r="O24" s="116">
        <v>26</v>
      </c>
      <c r="P24" s="117">
        <v>34</v>
      </c>
      <c r="Q24" s="113">
        <v>58</v>
      </c>
      <c r="R24" s="113">
        <v>22</v>
      </c>
      <c r="S24" s="113"/>
      <c r="T24" s="113"/>
      <c r="U24" s="113"/>
      <c r="V24" s="93">
        <f>SUM(P24:U24)</f>
        <v>114</v>
      </c>
      <c r="W24" s="118"/>
    </row>
    <row r="25" spans="1:23" ht="21" customHeight="1" x14ac:dyDescent="0.2">
      <c r="A25" s="63" t="s">
        <v>70</v>
      </c>
      <c r="B25" s="122" t="s">
        <v>57</v>
      </c>
      <c r="C25" s="120" t="s">
        <v>71</v>
      </c>
      <c r="D25" s="80"/>
      <c r="E25" s="68"/>
      <c r="F25" s="68"/>
      <c r="G25" s="69" t="s">
        <v>45</v>
      </c>
      <c r="H25" s="69"/>
      <c r="I25" s="70"/>
      <c r="J25" s="144">
        <f>SUM(K25:M25)</f>
        <v>256</v>
      </c>
      <c r="K25" s="72">
        <v>85</v>
      </c>
      <c r="L25" s="72"/>
      <c r="M25" s="73">
        <v>171</v>
      </c>
      <c r="N25" s="73">
        <f>M25-O25</f>
        <v>171</v>
      </c>
      <c r="O25" s="74"/>
      <c r="P25" s="121">
        <v>34</v>
      </c>
      <c r="Q25" s="71">
        <v>40</v>
      </c>
      <c r="R25" s="71">
        <v>51</v>
      </c>
      <c r="S25" s="71">
        <v>46</v>
      </c>
      <c r="T25" s="71"/>
      <c r="U25" s="71"/>
      <c r="V25" s="131">
        <f>SUM(P25:U25)</f>
        <v>171</v>
      </c>
      <c r="W25" s="78"/>
    </row>
    <row r="26" spans="1:23" ht="22.5" customHeight="1" x14ac:dyDescent="0.2">
      <c r="A26" s="63" t="s">
        <v>72</v>
      </c>
      <c r="B26" s="145" t="s">
        <v>65</v>
      </c>
      <c r="C26" s="120" t="s">
        <v>73</v>
      </c>
      <c r="D26" s="80"/>
      <c r="E26" s="69" t="s">
        <v>45</v>
      </c>
      <c r="F26" s="68"/>
      <c r="G26" s="69"/>
      <c r="H26" s="69"/>
      <c r="I26" s="70"/>
      <c r="J26" s="144">
        <f>SUM(K26:M26)</f>
        <v>54</v>
      </c>
      <c r="K26" s="72">
        <v>18</v>
      </c>
      <c r="L26" s="72"/>
      <c r="M26" s="73">
        <v>36</v>
      </c>
      <c r="N26" s="73">
        <f>M26-O26</f>
        <v>28</v>
      </c>
      <c r="O26" s="74">
        <v>8</v>
      </c>
      <c r="P26" s="121">
        <v>17</v>
      </c>
      <c r="Q26" s="71">
        <v>19</v>
      </c>
      <c r="R26" s="71"/>
      <c r="S26" s="71"/>
      <c r="T26" s="71"/>
      <c r="U26" s="71"/>
      <c r="V26" s="103">
        <f>SUM(P26:U26)</f>
        <v>36</v>
      </c>
      <c r="W26" s="78"/>
    </row>
    <row r="27" spans="1:23" ht="18" customHeight="1" x14ac:dyDescent="0.2">
      <c r="A27" s="63" t="s">
        <v>74</v>
      </c>
      <c r="B27" s="122" t="s">
        <v>57</v>
      </c>
      <c r="C27" s="120" t="s">
        <v>75</v>
      </c>
      <c r="D27" s="80"/>
      <c r="E27" s="68"/>
      <c r="F27" s="68"/>
      <c r="G27" s="69" t="s">
        <v>45</v>
      </c>
      <c r="H27" s="69"/>
      <c r="I27" s="70"/>
      <c r="J27" s="144">
        <f>SUM(K27:M27)</f>
        <v>108</v>
      </c>
      <c r="K27" s="72">
        <v>36</v>
      </c>
      <c r="L27" s="72"/>
      <c r="M27" s="73">
        <v>72</v>
      </c>
      <c r="N27" s="73">
        <f>M27-O27</f>
        <v>72</v>
      </c>
      <c r="O27" s="74"/>
      <c r="P27" s="121"/>
      <c r="Q27" s="71"/>
      <c r="R27" s="71">
        <v>41</v>
      </c>
      <c r="S27" s="71">
        <v>31</v>
      </c>
      <c r="T27" s="71"/>
      <c r="U27" s="71"/>
      <c r="V27" s="103">
        <f>SUM(P27:U27)</f>
        <v>72</v>
      </c>
      <c r="W27" s="78"/>
    </row>
    <row r="28" spans="1:23" ht="22.5" customHeight="1" x14ac:dyDescent="0.2">
      <c r="A28" s="123" t="s">
        <v>76</v>
      </c>
      <c r="B28" s="146" t="s">
        <v>60</v>
      </c>
      <c r="C28" s="147" t="s">
        <v>77</v>
      </c>
      <c r="D28" s="125"/>
      <c r="E28" s="126"/>
      <c r="F28" s="126"/>
      <c r="G28" s="127"/>
      <c r="H28" s="127"/>
      <c r="I28" s="128" t="s">
        <v>45</v>
      </c>
      <c r="J28" s="148">
        <f>SUM(K28:M28)</f>
        <v>54</v>
      </c>
      <c r="K28" s="130">
        <v>18</v>
      </c>
      <c r="L28" s="130"/>
      <c r="M28" s="131">
        <v>36</v>
      </c>
      <c r="N28" s="131">
        <f>M28-O28</f>
        <v>28</v>
      </c>
      <c r="O28" s="132">
        <v>8</v>
      </c>
      <c r="P28" s="133"/>
      <c r="Q28" s="129"/>
      <c r="R28" s="129"/>
      <c r="S28" s="129"/>
      <c r="T28" s="129"/>
      <c r="U28" s="129">
        <v>36</v>
      </c>
      <c r="V28" s="103">
        <f>SUM(P28:U28)</f>
        <v>36</v>
      </c>
      <c r="W28" s="149"/>
    </row>
    <row r="29" spans="1:23" ht="15.75" customHeight="1" x14ac:dyDescent="0.2">
      <c r="A29" s="135"/>
      <c r="B29" s="150"/>
      <c r="C29" s="97" t="s">
        <v>52</v>
      </c>
      <c r="D29" s="138"/>
      <c r="E29" s="151"/>
      <c r="F29" s="152"/>
      <c r="G29" s="152"/>
      <c r="H29" s="152"/>
      <c r="I29" s="153"/>
      <c r="J29" s="154"/>
      <c r="K29" s="155"/>
      <c r="L29" s="155"/>
      <c r="M29" s="156"/>
      <c r="N29" s="156"/>
      <c r="O29" s="157"/>
      <c r="P29" s="158"/>
      <c r="Q29" s="159"/>
      <c r="R29" s="159"/>
      <c r="S29" s="159"/>
      <c r="T29" s="159"/>
      <c r="U29" s="159"/>
      <c r="V29" s="156"/>
      <c r="W29" s="118"/>
    </row>
    <row r="30" spans="1:23" ht="27" customHeight="1" x14ac:dyDescent="0.2">
      <c r="A30" s="135" t="s">
        <v>78</v>
      </c>
      <c r="B30" s="160" t="s">
        <v>54</v>
      </c>
      <c r="C30" s="161" t="s">
        <v>79</v>
      </c>
      <c r="D30" s="162"/>
      <c r="E30" s="152"/>
      <c r="F30" s="152" t="s">
        <v>45</v>
      </c>
      <c r="G30" s="152"/>
      <c r="H30" s="152"/>
      <c r="I30" s="153"/>
      <c r="J30" s="154">
        <f>SUM(K30:M30)</f>
        <v>162</v>
      </c>
      <c r="K30" s="155">
        <v>54</v>
      </c>
      <c r="L30" s="155"/>
      <c r="M30" s="156">
        <v>108</v>
      </c>
      <c r="N30" s="156">
        <f>M30-O30</f>
        <v>45</v>
      </c>
      <c r="O30" s="157">
        <v>63</v>
      </c>
      <c r="P30" s="158">
        <v>34</v>
      </c>
      <c r="Q30" s="159">
        <v>46</v>
      </c>
      <c r="R30" s="159">
        <v>28</v>
      </c>
      <c r="S30" s="163"/>
      <c r="T30" s="159"/>
      <c r="U30" s="159"/>
      <c r="V30" s="156">
        <f>SUM(P30:U30)</f>
        <v>108</v>
      </c>
      <c r="W30" s="149"/>
    </row>
    <row r="31" spans="1:23" ht="18.75" customHeight="1" x14ac:dyDescent="0.2">
      <c r="A31" s="135"/>
      <c r="B31" s="160"/>
      <c r="C31" s="164" t="s">
        <v>52</v>
      </c>
      <c r="D31" s="102"/>
      <c r="E31" s="165"/>
      <c r="F31" s="152"/>
      <c r="G31" s="152"/>
      <c r="H31" s="152"/>
      <c r="I31" s="153"/>
      <c r="J31" s="154"/>
      <c r="K31" s="155"/>
      <c r="L31" s="155"/>
      <c r="M31" s="156"/>
      <c r="N31" s="156"/>
      <c r="O31" s="157"/>
      <c r="P31" s="158"/>
      <c r="Q31" s="159"/>
      <c r="R31" s="159"/>
      <c r="S31" s="163"/>
      <c r="T31" s="159"/>
      <c r="U31" s="159"/>
      <c r="V31" s="156"/>
      <c r="W31" s="166"/>
    </row>
    <row r="32" spans="1:23" ht="21.75" customHeight="1" x14ac:dyDescent="0.2">
      <c r="A32" s="167" t="s">
        <v>80</v>
      </c>
      <c r="B32" s="168" t="s">
        <v>65</v>
      </c>
      <c r="C32" s="169" t="s">
        <v>81</v>
      </c>
      <c r="D32" s="109" t="s">
        <v>45</v>
      </c>
      <c r="E32" s="151"/>
      <c r="F32" s="151"/>
      <c r="G32" s="152" t="s">
        <v>46</v>
      </c>
      <c r="H32" s="152"/>
      <c r="I32" s="153"/>
      <c r="J32" s="154">
        <f t="shared" ref="J32:J46" si="3">SUM(K32:M32)</f>
        <v>270</v>
      </c>
      <c r="K32" s="155">
        <v>90</v>
      </c>
      <c r="L32" s="155"/>
      <c r="M32" s="156">
        <v>180</v>
      </c>
      <c r="N32" s="156">
        <f>M32-O32</f>
        <v>130</v>
      </c>
      <c r="O32" s="157">
        <v>50</v>
      </c>
      <c r="P32" s="158">
        <v>51</v>
      </c>
      <c r="Q32" s="159">
        <v>41</v>
      </c>
      <c r="R32" s="159">
        <v>64</v>
      </c>
      <c r="S32" s="159">
        <v>24</v>
      </c>
      <c r="T32" s="159"/>
      <c r="U32" s="159"/>
      <c r="V32" s="156">
        <f>SUM(P32:U32)</f>
        <v>180</v>
      </c>
      <c r="W32" s="166"/>
    </row>
    <row r="33" spans="1:247" ht="22.5" customHeight="1" x14ac:dyDescent="0.2">
      <c r="A33" s="136"/>
      <c r="B33" s="170"/>
      <c r="C33" s="171" t="s">
        <v>82</v>
      </c>
      <c r="D33" s="98"/>
      <c r="E33" s="99"/>
      <c r="F33" s="99"/>
      <c r="G33" s="100"/>
      <c r="H33" s="100"/>
      <c r="I33" s="101"/>
      <c r="J33" s="59">
        <f t="shared" si="3"/>
        <v>211</v>
      </c>
      <c r="K33" s="172">
        <f>SUM(K34:K36)</f>
        <v>70</v>
      </c>
      <c r="L33" s="102"/>
      <c r="M33" s="37">
        <f t="shared" ref="M33:V33" si="4">SUM(M34:M36)</f>
        <v>141</v>
      </c>
      <c r="N33" s="37">
        <f t="shared" si="4"/>
        <v>136</v>
      </c>
      <c r="O33" s="61">
        <f t="shared" si="4"/>
        <v>5</v>
      </c>
      <c r="P33" s="38">
        <f t="shared" si="4"/>
        <v>0</v>
      </c>
      <c r="Q33" s="60">
        <f t="shared" si="4"/>
        <v>0</v>
      </c>
      <c r="R33" s="60">
        <f t="shared" si="4"/>
        <v>0</v>
      </c>
      <c r="S33" s="60">
        <f t="shared" si="4"/>
        <v>0</v>
      </c>
      <c r="T33" s="60">
        <f t="shared" si="4"/>
        <v>141</v>
      </c>
      <c r="U33" s="60">
        <f t="shared" si="4"/>
        <v>0</v>
      </c>
      <c r="V33" s="37">
        <f t="shared" si="4"/>
        <v>141</v>
      </c>
      <c r="W33" s="54"/>
    </row>
    <row r="34" spans="1:247" ht="22.5" customHeight="1" x14ac:dyDescent="0.25">
      <c r="A34" s="173" t="s">
        <v>83</v>
      </c>
      <c r="B34" s="174"/>
      <c r="C34" s="175" t="s">
        <v>84</v>
      </c>
      <c r="D34" s="176"/>
      <c r="E34" s="110"/>
      <c r="F34" s="110"/>
      <c r="G34" s="111"/>
      <c r="H34" s="111" t="s">
        <v>45</v>
      </c>
      <c r="I34" s="112"/>
      <c r="J34" s="177">
        <f t="shared" si="3"/>
        <v>31</v>
      </c>
      <c r="K34" s="178">
        <v>10</v>
      </c>
      <c r="L34" s="114"/>
      <c r="M34" s="179">
        <v>21</v>
      </c>
      <c r="N34" s="115">
        <f>M34-O34</f>
        <v>21</v>
      </c>
      <c r="O34" s="180"/>
      <c r="P34" s="181"/>
      <c r="Q34" s="182"/>
      <c r="R34" s="182"/>
      <c r="S34" s="182"/>
      <c r="T34" s="182">
        <v>21</v>
      </c>
      <c r="U34" s="182"/>
      <c r="V34" s="183">
        <f t="shared" ref="V34:V44" si="5">SUM(P34:U34)</f>
        <v>21</v>
      </c>
      <c r="W34" s="184"/>
    </row>
    <row r="35" spans="1:247" ht="19.5" customHeight="1" x14ac:dyDescent="0.25">
      <c r="A35" s="185" t="s">
        <v>85</v>
      </c>
      <c r="B35" s="186"/>
      <c r="C35" s="187" t="s">
        <v>86</v>
      </c>
      <c r="D35" s="188"/>
      <c r="E35" s="189"/>
      <c r="F35" s="189"/>
      <c r="G35" s="190"/>
      <c r="H35" s="69" t="s">
        <v>45</v>
      </c>
      <c r="I35" s="191"/>
      <c r="J35" s="192">
        <f t="shared" si="3"/>
        <v>90</v>
      </c>
      <c r="K35" s="193">
        <v>30</v>
      </c>
      <c r="L35" s="193"/>
      <c r="M35" s="194">
        <v>60</v>
      </c>
      <c r="N35" s="73">
        <f>M35-O35</f>
        <v>60</v>
      </c>
      <c r="O35" s="195"/>
      <c r="P35" s="196"/>
      <c r="Q35" s="197"/>
      <c r="R35" s="198"/>
      <c r="S35" s="197"/>
      <c r="T35" s="198">
        <v>60</v>
      </c>
      <c r="U35" s="198"/>
      <c r="V35" s="194">
        <f t="shared" si="5"/>
        <v>60</v>
      </c>
      <c r="W35" s="199"/>
      <c r="X35" s="200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  <c r="EJ35" s="201"/>
      <c r="EK35" s="201"/>
      <c r="EL35" s="201"/>
      <c r="EM35" s="201"/>
      <c r="EN35" s="201"/>
      <c r="EO35" s="201"/>
      <c r="EP35" s="201"/>
      <c r="EQ35" s="201"/>
      <c r="ER35" s="201"/>
      <c r="ES35" s="201"/>
      <c r="ET35" s="201"/>
      <c r="EU35" s="201"/>
      <c r="EV35" s="201"/>
      <c r="EW35" s="201"/>
      <c r="EX35" s="201"/>
      <c r="EY35" s="201"/>
      <c r="EZ35" s="201"/>
      <c r="FA35" s="201"/>
      <c r="FB35" s="201"/>
      <c r="FC35" s="201"/>
      <c r="FD35" s="201"/>
      <c r="FE35" s="201"/>
      <c r="FF35" s="201"/>
      <c r="FG35" s="201"/>
      <c r="FH35" s="201"/>
      <c r="FI35" s="201"/>
      <c r="FJ35" s="201"/>
      <c r="FK35" s="201"/>
      <c r="FL35" s="201"/>
      <c r="FM35" s="201"/>
      <c r="FN35" s="201"/>
      <c r="FO35" s="201"/>
      <c r="FP35" s="201"/>
      <c r="FQ35" s="201"/>
      <c r="FR35" s="201"/>
      <c r="FS35" s="201"/>
      <c r="FT35" s="201"/>
      <c r="FU35" s="201"/>
      <c r="FV35" s="201"/>
      <c r="FW35" s="201"/>
      <c r="FX35" s="201"/>
      <c r="FY35" s="201"/>
      <c r="FZ35" s="201"/>
      <c r="GA35" s="201"/>
      <c r="GB35" s="201"/>
      <c r="GC35" s="201"/>
      <c r="GD35" s="201"/>
      <c r="GE35" s="201"/>
      <c r="GF35" s="201"/>
      <c r="GG35" s="201"/>
      <c r="GH35" s="201"/>
      <c r="GI35" s="201"/>
      <c r="GJ35" s="201"/>
      <c r="GK35" s="201"/>
      <c r="GL35" s="201"/>
      <c r="GM35" s="201"/>
      <c r="GN35" s="201"/>
      <c r="GO35" s="201"/>
      <c r="GP35" s="201"/>
      <c r="GQ35" s="201"/>
      <c r="GR35" s="201"/>
      <c r="GS35" s="201"/>
      <c r="GT35" s="201"/>
      <c r="GU35" s="201"/>
      <c r="GV35" s="201"/>
      <c r="GW35" s="201"/>
      <c r="GX35" s="201"/>
      <c r="GY35" s="201"/>
      <c r="GZ35" s="201"/>
      <c r="HA35" s="201"/>
      <c r="HB35" s="201"/>
      <c r="HC35" s="201"/>
      <c r="HD35" s="201"/>
      <c r="HE35" s="201"/>
      <c r="HF35" s="201"/>
      <c r="HG35" s="201"/>
      <c r="HH35" s="201"/>
      <c r="HI35" s="201"/>
      <c r="HJ35" s="201"/>
      <c r="HK35" s="201"/>
      <c r="HL35" s="201"/>
      <c r="HM35" s="201"/>
      <c r="HN35" s="201"/>
      <c r="HO35" s="201"/>
      <c r="HP35" s="201"/>
      <c r="HQ35" s="201"/>
      <c r="HR35" s="201"/>
      <c r="HS35" s="201"/>
      <c r="HT35" s="201"/>
      <c r="HU35" s="201"/>
      <c r="HV35" s="201"/>
      <c r="HW35" s="201"/>
      <c r="HX35" s="201"/>
      <c r="HY35" s="201"/>
      <c r="HZ35" s="201"/>
      <c r="IA35" s="201"/>
      <c r="IB35" s="201"/>
      <c r="IC35" s="201"/>
      <c r="ID35" s="201"/>
      <c r="IE35" s="201"/>
      <c r="IF35" s="201"/>
      <c r="IG35" s="201"/>
      <c r="IH35" s="201"/>
      <c r="II35" s="201"/>
      <c r="IJ35" s="201"/>
      <c r="IK35" s="201"/>
      <c r="IL35" s="201"/>
      <c r="IM35" s="201"/>
    </row>
    <row r="36" spans="1:247" ht="16.5" customHeight="1" x14ac:dyDescent="0.2">
      <c r="A36" s="123" t="s">
        <v>87</v>
      </c>
      <c r="B36" s="202"/>
      <c r="C36" s="147" t="s">
        <v>88</v>
      </c>
      <c r="D36" s="203"/>
      <c r="E36" s="126"/>
      <c r="F36" s="126"/>
      <c r="G36" s="127"/>
      <c r="H36" s="127" t="s">
        <v>45</v>
      </c>
      <c r="I36" s="128"/>
      <c r="J36" s="148">
        <f t="shared" si="3"/>
        <v>90</v>
      </c>
      <c r="K36" s="130">
        <v>30</v>
      </c>
      <c r="L36" s="130"/>
      <c r="M36" s="131">
        <v>60</v>
      </c>
      <c r="N36" s="131">
        <f>M36-O36</f>
        <v>55</v>
      </c>
      <c r="O36" s="132">
        <v>5</v>
      </c>
      <c r="P36" s="158"/>
      <c r="Q36" s="129"/>
      <c r="R36" s="133"/>
      <c r="S36" s="129"/>
      <c r="T36" s="133">
        <v>60</v>
      </c>
      <c r="U36" s="133"/>
      <c r="V36" s="131">
        <f t="shared" si="5"/>
        <v>60</v>
      </c>
      <c r="W36" s="134"/>
    </row>
    <row r="37" spans="1:247" ht="27.75" customHeight="1" x14ac:dyDescent="0.2">
      <c r="A37" s="204" t="s">
        <v>89</v>
      </c>
      <c r="B37" s="205"/>
      <c r="C37" s="206" t="s">
        <v>90</v>
      </c>
      <c r="D37" s="207"/>
      <c r="E37" s="159"/>
      <c r="F37" s="159"/>
      <c r="G37" s="208"/>
      <c r="H37" s="208"/>
      <c r="I37" s="154"/>
      <c r="J37" s="143">
        <f t="shared" si="3"/>
        <v>2124</v>
      </c>
      <c r="K37" s="115"/>
      <c r="L37" s="156"/>
      <c r="M37" s="209">
        <f>SUM(M38+M45)+M70</f>
        <v>2124</v>
      </c>
      <c r="N37" s="209">
        <f>SUM(N38+N45)</f>
        <v>312</v>
      </c>
      <c r="O37" s="210">
        <f>SUM(O38+O45)</f>
        <v>74</v>
      </c>
      <c r="P37" s="211">
        <f t="shared" ref="P37:U37" si="6">SUM(P38+P45+P70)</f>
        <v>192</v>
      </c>
      <c r="Q37" s="212">
        <f t="shared" si="6"/>
        <v>327</v>
      </c>
      <c r="R37" s="212">
        <f t="shared" si="6"/>
        <v>169</v>
      </c>
      <c r="S37" s="212">
        <f t="shared" si="6"/>
        <v>320</v>
      </c>
      <c r="T37" s="212">
        <f t="shared" si="6"/>
        <v>449</v>
      </c>
      <c r="U37" s="212">
        <f t="shared" si="6"/>
        <v>667</v>
      </c>
      <c r="V37" s="213">
        <f t="shared" si="5"/>
        <v>2124</v>
      </c>
      <c r="W37" s="214"/>
    </row>
    <row r="38" spans="1:247" s="52" customFormat="1" ht="26.25" customHeight="1" x14ac:dyDescent="0.2">
      <c r="A38" s="215" t="s">
        <v>91</v>
      </c>
      <c r="B38" s="216"/>
      <c r="C38" s="217" t="s">
        <v>92</v>
      </c>
      <c r="D38" s="218"/>
      <c r="E38" s="219"/>
      <c r="F38" s="219"/>
      <c r="G38" s="220"/>
      <c r="H38" s="220"/>
      <c r="I38" s="221"/>
      <c r="J38" s="221">
        <f t="shared" si="3"/>
        <v>359</v>
      </c>
      <c r="K38" s="222">
        <f t="shared" ref="K38:U38" si="7">SUM(K39:K44)</f>
        <v>115</v>
      </c>
      <c r="L38" s="222">
        <f t="shared" si="7"/>
        <v>0</v>
      </c>
      <c r="M38" s="222">
        <f t="shared" si="7"/>
        <v>244</v>
      </c>
      <c r="N38" s="47">
        <f t="shared" si="7"/>
        <v>200</v>
      </c>
      <c r="O38" s="223">
        <f t="shared" si="7"/>
        <v>44</v>
      </c>
      <c r="P38" s="224">
        <f t="shared" si="7"/>
        <v>51</v>
      </c>
      <c r="Q38" s="225">
        <f t="shared" si="7"/>
        <v>57</v>
      </c>
      <c r="R38" s="225">
        <f t="shared" si="7"/>
        <v>20</v>
      </c>
      <c r="S38" s="225">
        <f t="shared" si="7"/>
        <v>16</v>
      </c>
      <c r="T38" s="225">
        <f t="shared" si="7"/>
        <v>0</v>
      </c>
      <c r="U38" s="225">
        <f t="shared" si="7"/>
        <v>100</v>
      </c>
      <c r="V38" s="226">
        <f t="shared" si="5"/>
        <v>244</v>
      </c>
      <c r="W38" s="227">
        <v>26</v>
      </c>
      <c r="X38" s="52">
        <f>SUM(P38:U38)</f>
        <v>244</v>
      </c>
    </row>
    <row r="39" spans="1:247" ht="18.75" customHeight="1" x14ac:dyDescent="0.2">
      <c r="A39" s="228" t="s">
        <v>93</v>
      </c>
      <c r="B39" s="229"/>
      <c r="C39" s="120" t="s">
        <v>94</v>
      </c>
      <c r="D39" s="80"/>
      <c r="E39" s="69" t="s">
        <v>45</v>
      </c>
      <c r="F39" s="68"/>
      <c r="G39" s="69"/>
      <c r="H39" s="69"/>
      <c r="I39" s="70"/>
      <c r="J39" s="230">
        <f t="shared" si="3"/>
        <v>54</v>
      </c>
      <c r="K39" s="231">
        <v>18</v>
      </c>
      <c r="L39" s="231"/>
      <c r="M39" s="73">
        <v>36</v>
      </c>
      <c r="N39" s="73">
        <f t="shared" ref="N39:N44" si="8">M39-O39</f>
        <v>22</v>
      </c>
      <c r="O39" s="74">
        <v>14</v>
      </c>
      <c r="P39" s="121">
        <v>17</v>
      </c>
      <c r="Q39" s="71">
        <v>19</v>
      </c>
      <c r="R39" s="71"/>
      <c r="S39" s="71"/>
      <c r="T39" s="71"/>
      <c r="U39" s="71"/>
      <c r="V39" s="232">
        <f t="shared" si="5"/>
        <v>36</v>
      </c>
      <c r="W39" s="233"/>
    </row>
    <row r="40" spans="1:247" ht="20.25" customHeight="1" x14ac:dyDescent="0.2">
      <c r="A40" s="228" t="s">
        <v>95</v>
      </c>
      <c r="B40" s="229"/>
      <c r="C40" s="120" t="s">
        <v>96</v>
      </c>
      <c r="D40" s="80"/>
      <c r="E40" s="68"/>
      <c r="F40" s="68"/>
      <c r="G40" s="69" t="s">
        <v>45</v>
      </c>
      <c r="H40" s="69"/>
      <c r="I40" s="70"/>
      <c r="J40" s="234">
        <f t="shared" si="3"/>
        <v>52</v>
      </c>
      <c r="K40" s="72">
        <v>16</v>
      </c>
      <c r="L40" s="72"/>
      <c r="M40" s="73">
        <v>36</v>
      </c>
      <c r="N40" s="73">
        <f t="shared" si="8"/>
        <v>28</v>
      </c>
      <c r="O40" s="74">
        <v>8</v>
      </c>
      <c r="P40" s="121"/>
      <c r="Q40" s="71"/>
      <c r="R40" s="71">
        <v>20</v>
      </c>
      <c r="S40" s="71">
        <v>16</v>
      </c>
      <c r="T40" s="235"/>
      <c r="U40" s="71"/>
      <c r="V40" s="236">
        <f t="shared" si="5"/>
        <v>36</v>
      </c>
      <c r="W40" s="233"/>
    </row>
    <row r="41" spans="1:247" ht="22.5" customHeight="1" x14ac:dyDescent="0.2">
      <c r="A41" s="228" t="s">
        <v>97</v>
      </c>
      <c r="B41" s="229"/>
      <c r="C41" s="120" t="s">
        <v>98</v>
      </c>
      <c r="D41" s="80"/>
      <c r="E41" s="69" t="s">
        <v>45</v>
      </c>
      <c r="F41" s="69"/>
      <c r="G41" s="69"/>
      <c r="H41" s="69"/>
      <c r="I41" s="70"/>
      <c r="J41" s="234">
        <f t="shared" si="3"/>
        <v>52</v>
      </c>
      <c r="K41" s="72">
        <v>16</v>
      </c>
      <c r="L41" s="72"/>
      <c r="M41" s="73">
        <v>36</v>
      </c>
      <c r="N41" s="73">
        <f t="shared" si="8"/>
        <v>28</v>
      </c>
      <c r="O41" s="74">
        <v>8</v>
      </c>
      <c r="P41" s="121">
        <v>17</v>
      </c>
      <c r="Q41" s="71">
        <v>19</v>
      </c>
      <c r="R41" s="71"/>
      <c r="S41" s="71"/>
      <c r="T41" s="235"/>
      <c r="U41" s="71"/>
      <c r="V41" s="236">
        <f t="shared" si="5"/>
        <v>36</v>
      </c>
      <c r="W41" s="233">
        <v>4</v>
      </c>
    </row>
    <row r="42" spans="1:247" ht="17.25" customHeight="1" x14ac:dyDescent="0.2">
      <c r="A42" s="228" t="s">
        <v>99</v>
      </c>
      <c r="B42" s="229"/>
      <c r="C42" s="120" t="s">
        <v>100</v>
      </c>
      <c r="D42" s="80"/>
      <c r="E42" s="69" t="s">
        <v>45</v>
      </c>
      <c r="F42" s="69"/>
      <c r="G42" s="69"/>
      <c r="H42" s="69"/>
      <c r="I42" s="70"/>
      <c r="J42" s="237">
        <f t="shared" si="3"/>
        <v>52</v>
      </c>
      <c r="K42" s="72">
        <v>16</v>
      </c>
      <c r="L42" s="72"/>
      <c r="M42" s="73">
        <v>36</v>
      </c>
      <c r="N42" s="73">
        <f t="shared" si="8"/>
        <v>29</v>
      </c>
      <c r="O42" s="74">
        <v>7</v>
      </c>
      <c r="P42" s="121">
        <v>17</v>
      </c>
      <c r="Q42" s="71">
        <v>19</v>
      </c>
      <c r="R42" s="71"/>
      <c r="S42" s="71"/>
      <c r="T42" s="235"/>
      <c r="U42" s="71"/>
      <c r="V42" s="236">
        <f t="shared" si="5"/>
        <v>36</v>
      </c>
      <c r="W42" s="233"/>
    </row>
    <row r="43" spans="1:247" ht="21.75" customHeight="1" x14ac:dyDescent="0.2">
      <c r="A43" s="228" t="s">
        <v>101</v>
      </c>
      <c r="B43" s="229"/>
      <c r="C43" s="120" t="s">
        <v>102</v>
      </c>
      <c r="D43" s="80"/>
      <c r="E43" s="68"/>
      <c r="F43" s="68"/>
      <c r="G43" s="69"/>
      <c r="H43" s="69"/>
      <c r="I43" s="70" t="s">
        <v>45</v>
      </c>
      <c r="J43" s="237">
        <f t="shared" si="3"/>
        <v>80</v>
      </c>
      <c r="K43" s="72">
        <v>26</v>
      </c>
      <c r="L43" s="72"/>
      <c r="M43" s="73">
        <v>54</v>
      </c>
      <c r="N43" s="73">
        <f t="shared" si="8"/>
        <v>47</v>
      </c>
      <c r="O43" s="74">
        <v>7</v>
      </c>
      <c r="P43" s="121"/>
      <c r="Q43" s="71"/>
      <c r="R43" s="71"/>
      <c r="S43" s="71"/>
      <c r="T43" s="71"/>
      <c r="U43" s="71">
        <v>54</v>
      </c>
      <c r="V43" s="236">
        <f t="shared" si="5"/>
        <v>54</v>
      </c>
      <c r="W43" s="233"/>
    </row>
    <row r="44" spans="1:247" ht="19.5" customHeight="1" x14ac:dyDescent="0.2">
      <c r="A44" s="228" t="s">
        <v>103</v>
      </c>
      <c r="B44" s="229"/>
      <c r="C44" s="120" t="s">
        <v>104</v>
      </c>
      <c r="D44" s="80"/>
      <c r="E44" s="68"/>
      <c r="F44" s="68"/>
      <c r="G44" s="69"/>
      <c r="H44" s="69"/>
      <c r="I44" s="128" t="s">
        <v>45</v>
      </c>
      <c r="J44" s="45">
        <f t="shared" si="3"/>
        <v>69</v>
      </c>
      <c r="K44" s="72">
        <v>23</v>
      </c>
      <c r="L44" s="72"/>
      <c r="M44" s="73">
        <v>46</v>
      </c>
      <c r="N44" s="73">
        <f t="shared" si="8"/>
        <v>46</v>
      </c>
      <c r="O44" s="74">
        <v>0</v>
      </c>
      <c r="P44" s="121"/>
      <c r="Q44" s="71"/>
      <c r="R44" s="71"/>
      <c r="S44" s="71"/>
      <c r="T44" s="71"/>
      <c r="U44" s="71">
        <v>46</v>
      </c>
      <c r="V44" s="236">
        <f t="shared" si="5"/>
        <v>46</v>
      </c>
      <c r="W44" s="233"/>
    </row>
    <row r="45" spans="1:247" s="52" customFormat="1" ht="25.5" x14ac:dyDescent="0.2">
      <c r="A45" s="238" t="s">
        <v>105</v>
      </c>
      <c r="B45" s="239"/>
      <c r="C45" s="240" t="s">
        <v>106</v>
      </c>
      <c r="D45" s="218"/>
      <c r="E45" s="219"/>
      <c r="F45" s="219"/>
      <c r="G45" s="220"/>
      <c r="H45" s="220"/>
      <c r="I45" s="221"/>
      <c r="J45" s="221">
        <f t="shared" si="3"/>
        <v>2047</v>
      </c>
      <c r="K45" s="47">
        <f t="shared" ref="K45:W45" si="9">SUM(K47+K55+K60+K65)</f>
        <v>209</v>
      </c>
      <c r="L45" s="47">
        <f t="shared" si="9"/>
        <v>0</v>
      </c>
      <c r="M45" s="47">
        <f t="shared" si="9"/>
        <v>1838</v>
      </c>
      <c r="N45" s="47">
        <f t="shared" si="9"/>
        <v>112</v>
      </c>
      <c r="O45" s="223">
        <f t="shared" si="9"/>
        <v>30</v>
      </c>
      <c r="P45" s="224">
        <f t="shared" si="9"/>
        <v>141</v>
      </c>
      <c r="Q45" s="225">
        <f t="shared" si="9"/>
        <v>270</v>
      </c>
      <c r="R45" s="225">
        <f t="shared" si="9"/>
        <v>149</v>
      </c>
      <c r="S45" s="225">
        <f t="shared" si="9"/>
        <v>304</v>
      </c>
      <c r="T45" s="225">
        <f t="shared" si="9"/>
        <v>432</v>
      </c>
      <c r="U45" s="225">
        <f t="shared" si="9"/>
        <v>542</v>
      </c>
      <c r="V45" s="47">
        <f t="shared" si="9"/>
        <v>1838</v>
      </c>
      <c r="W45" s="47">
        <f t="shared" si="9"/>
        <v>0</v>
      </c>
      <c r="X45" s="52">
        <f>SUM(P45:U45)</f>
        <v>1838</v>
      </c>
    </row>
    <row r="46" spans="1:247" s="52" customFormat="1" ht="22.5" customHeight="1" x14ac:dyDescent="0.2">
      <c r="A46" s="238"/>
      <c r="B46" s="239"/>
      <c r="C46" s="240" t="s">
        <v>107</v>
      </c>
      <c r="D46" s="218"/>
      <c r="E46" s="219"/>
      <c r="F46" s="219"/>
      <c r="G46" s="220"/>
      <c r="H46" s="220"/>
      <c r="I46" s="221"/>
      <c r="J46" s="221">
        <f t="shared" si="3"/>
        <v>643</v>
      </c>
      <c r="K46" s="47">
        <f t="shared" ref="K46:V46" si="10">SUM(K48+K49+K50+K51+K56+K61+K66)</f>
        <v>209</v>
      </c>
      <c r="L46" s="47">
        <f t="shared" si="10"/>
        <v>0</v>
      </c>
      <c r="M46" s="47">
        <f t="shared" si="10"/>
        <v>434</v>
      </c>
      <c r="N46" s="47">
        <f t="shared" si="10"/>
        <v>333</v>
      </c>
      <c r="O46" s="223">
        <f t="shared" si="10"/>
        <v>95</v>
      </c>
      <c r="P46" s="224">
        <f t="shared" si="10"/>
        <v>39</v>
      </c>
      <c r="Q46" s="225">
        <f t="shared" si="10"/>
        <v>60</v>
      </c>
      <c r="R46" s="225">
        <f t="shared" si="10"/>
        <v>47</v>
      </c>
      <c r="S46" s="225">
        <f t="shared" si="10"/>
        <v>130</v>
      </c>
      <c r="T46" s="225">
        <f t="shared" si="10"/>
        <v>96</v>
      </c>
      <c r="U46" s="225">
        <f t="shared" si="10"/>
        <v>62</v>
      </c>
      <c r="V46" s="47">
        <f t="shared" si="10"/>
        <v>434</v>
      </c>
      <c r="W46" s="47">
        <v>188</v>
      </c>
      <c r="X46" s="52">
        <f>SUM(P46:U46)</f>
        <v>434</v>
      </c>
    </row>
    <row r="47" spans="1:247" s="254" customFormat="1" ht="43.5" customHeight="1" x14ac:dyDescent="0.2">
      <c r="A47" s="241" t="s">
        <v>108</v>
      </c>
      <c r="B47" s="242"/>
      <c r="C47" s="243" t="s">
        <v>109</v>
      </c>
      <c r="D47" s="244"/>
      <c r="E47" s="245"/>
      <c r="F47" s="245"/>
      <c r="G47" s="246"/>
      <c r="H47" s="246"/>
      <c r="I47" s="247"/>
      <c r="J47" s="221">
        <f>SUM(J48:J53)</f>
        <v>988</v>
      </c>
      <c r="K47" s="248">
        <f>SUM(K48:K51)</f>
        <v>115</v>
      </c>
      <c r="L47" s="248"/>
      <c r="M47" s="249">
        <f>SUM(M48:M53)</f>
        <v>873</v>
      </c>
      <c r="N47" s="248"/>
      <c r="O47" s="250"/>
      <c r="P47" s="251">
        <f t="shared" ref="P47:V47" si="11">SUM(P48:P53)</f>
        <v>141</v>
      </c>
      <c r="Q47" s="252">
        <f t="shared" si="11"/>
        <v>184</v>
      </c>
      <c r="R47" s="252">
        <f t="shared" si="11"/>
        <v>36</v>
      </c>
      <c r="S47" s="252">
        <f t="shared" si="11"/>
        <v>75</v>
      </c>
      <c r="T47" s="252">
        <f t="shared" si="11"/>
        <v>255</v>
      </c>
      <c r="U47" s="252">
        <f t="shared" si="11"/>
        <v>182</v>
      </c>
      <c r="V47" s="249">
        <f t="shared" si="11"/>
        <v>873</v>
      </c>
      <c r="W47" s="253"/>
    </row>
    <row r="48" spans="1:247" ht="26.25" customHeight="1" x14ac:dyDescent="0.2">
      <c r="A48" s="255" t="s">
        <v>110</v>
      </c>
      <c r="B48" s="256"/>
      <c r="C48" s="120" t="s">
        <v>111</v>
      </c>
      <c r="D48" s="66"/>
      <c r="E48" s="257" t="s">
        <v>45</v>
      </c>
      <c r="F48" s="142"/>
      <c r="G48" s="257"/>
      <c r="H48" s="142"/>
      <c r="I48" s="142"/>
      <c r="J48" s="258">
        <f t="shared" ref="J48:J54" si="12">SUM(K48:M48)</f>
        <v>67</v>
      </c>
      <c r="K48" s="231">
        <v>22</v>
      </c>
      <c r="L48" s="72"/>
      <c r="M48" s="259">
        <v>45</v>
      </c>
      <c r="N48" s="260">
        <f>M48-O48</f>
        <v>35</v>
      </c>
      <c r="O48" s="74">
        <v>10</v>
      </c>
      <c r="P48" s="261">
        <v>22</v>
      </c>
      <c r="Q48" s="71">
        <v>23</v>
      </c>
      <c r="R48" s="71"/>
      <c r="S48" s="71"/>
      <c r="T48" s="71"/>
      <c r="U48" s="71"/>
      <c r="V48" s="236">
        <f>SUM(P48:U48)</f>
        <v>45</v>
      </c>
      <c r="W48" s="233"/>
    </row>
    <row r="49" spans="1:24" ht="32.25" customHeight="1" x14ac:dyDescent="0.2">
      <c r="A49" s="228" t="s">
        <v>112</v>
      </c>
      <c r="B49" s="229"/>
      <c r="C49" s="262" t="s">
        <v>113</v>
      </c>
      <c r="D49" s="263"/>
      <c r="E49" s="110"/>
      <c r="F49" s="110"/>
      <c r="G49" s="111"/>
      <c r="H49" s="111"/>
      <c r="I49" s="69" t="s">
        <v>45</v>
      </c>
      <c r="J49" s="264">
        <f t="shared" si="12"/>
        <v>135</v>
      </c>
      <c r="K49" s="72">
        <v>45</v>
      </c>
      <c r="L49" s="72"/>
      <c r="M49" s="265">
        <v>90</v>
      </c>
      <c r="N49" s="73">
        <f>M49-O49</f>
        <v>74</v>
      </c>
      <c r="O49" s="74">
        <v>16</v>
      </c>
      <c r="P49" s="121"/>
      <c r="Q49" s="71"/>
      <c r="R49" s="71"/>
      <c r="S49" s="71"/>
      <c r="T49" s="71">
        <v>28</v>
      </c>
      <c r="U49" s="71">
        <v>62</v>
      </c>
      <c r="V49" s="236">
        <f>SUM(P49:U49)</f>
        <v>90</v>
      </c>
      <c r="W49" s="233"/>
    </row>
    <row r="50" spans="1:24" ht="32.25" customHeight="1" x14ac:dyDescent="0.2">
      <c r="A50" s="228" t="s">
        <v>114</v>
      </c>
      <c r="B50" s="229"/>
      <c r="C50" s="262" t="s">
        <v>115</v>
      </c>
      <c r="D50" s="80"/>
      <c r="E50" s="69" t="s">
        <v>45</v>
      </c>
      <c r="F50" s="68"/>
      <c r="G50" s="69"/>
      <c r="H50" s="69"/>
      <c r="I50" s="68"/>
      <c r="J50" s="266">
        <f t="shared" si="12"/>
        <v>55</v>
      </c>
      <c r="K50" s="72">
        <v>18</v>
      </c>
      <c r="L50" s="72"/>
      <c r="M50" s="267">
        <v>37</v>
      </c>
      <c r="N50" s="73">
        <f>M50-O50</f>
        <v>30</v>
      </c>
      <c r="O50" s="74">
        <v>7</v>
      </c>
      <c r="P50" s="121">
        <v>17</v>
      </c>
      <c r="Q50" s="71">
        <v>20</v>
      </c>
      <c r="R50" s="71"/>
      <c r="S50" s="71"/>
      <c r="T50" s="71"/>
      <c r="U50" s="71"/>
      <c r="V50" s="236">
        <f>SUM(P50:U50)</f>
        <v>37</v>
      </c>
      <c r="W50" s="233"/>
    </row>
    <row r="51" spans="1:24" ht="18" customHeight="1" x14ac:dyDescent="0.2">
      <c r="A51" s="228" t="s">
        <v>116</v>
      </c>
      <c r="B51" s="229"/>
      <c r="C51" s="262" t="s">
        <v>117</v>
      </c>
      <c r="D51" s="80"/>
      <c r="E51" s="68"/>
      <c r="F51" s="68"/>
      <c r="G51" s="69"/>
      <c r="H51" s="69" t="s">
        <v>45</v>
      </c>
      <c r="I51" s="68"/>
      <c r="J51" s="266">
        <f t="shared" si="12"/>
        <v>95</v>
      </c>
      <c r="K51" s="72">
        <v>30</v>
      </c>
      <c r="L51" s="72"/>
      <c r="M51" s="267">
        <v>65</v>
      </c>
      <c r="N51" s="73">
        <f>M51-O51</f>
        <v>51</v>
      </c>
      <c r="O51" s="74">
        <v>14</v>
      </c>
      <c r="P51" s="121"/>
      <c r="Q51" s="71"/>
      <c r="R51" s="71"/>
      <c r="S51" s="71">
        <v>12</v>
      </c>
      <c r="T51" s="71">
        <v>53</v>
      </c>
      <c r="U51" s="71"/>
      <c r="V51" s="236">
        <v>65</v>
      </c>
      <c r="W51" s="233"/>
    </row>
    <row r="52" spans="1:24" s="281" customFormat="1" ht="15.75" customHeight="1" x14ac:dyDescent="0.2">
      <c r="A52" s="268" t="s">
        <v>118</v>
      </c>
      <c r="B52" s="269"/>
      <c r="C52" s="270" t="s">
        <v>119</v>
      </c>
      <c r="D52" s="271"/>
      <c r="E52" s="272"/>
      <c r="F52" s="272"/>
      <c r="G52" s="273"/>
      <c r="H52" s="273"/>
      <c r="I52" s="274" t="s">
        <v>45</v>
      </c>
      <c r="J52" s="264">
        <f t="shared" si="12"/>
        <v>564</v>
      </c>
      <c r="K52" s="275" t="s">
        <v>120</v>
      </c>
      <c r="L52" s="275"/>
      <c r="M52" s="275">
        <v>564</v>
      </c>
      <c r="N52" s="275" t="s">
        <v>121</v>
      </c>
      <c r="O52" s="276"/>
      <c r="P52" s="277">
        <v>102</v>
      </c>
      <c r="Q52" s="278">
        <v>141</v>
      </c>
      <c r="R52" s="278">
        <v>36</v>
      </c>
      <c r="S52" s="278">
        <v>63</v>
      </c>
      <c r="T52" s="278">
        <v>174</v>
      </c>
      <c r="U52" s="278">
        <v>48</v>
      </c>
      <c r="V52" s="279">
        <f t="shared" ref="V52:V64" si="13">SUM(P52:U52)</f>
        <v>564</v>
      </c>
      <c r="W52" s="280"/>
      <c r="X52" s="281">
        <f>SUM(P52:U52)</f>
        <v>564</v>
      </c>
    </row>
    <row r="53" spans="1:24" s="281" customFormat="1" ht="20.25" customHeight="1" x14ac:dyDescent="0.2">
      <c r="A53" s="268" t="s">
        <v>122</v>
      </c>
      <c r="B53" s="269"/>
      <c r="C53" s="270" t="s">
        <v>123</v>
      </c>
      <c r="D53" s="271"/>
      <c r="E53" s="272"/>
      <c r="F53" s="272"/>
      <c r="G53" s="273"/>
      <c r="H53" s="273"/>
      <c r="I53" s="274" t="s">
        <v>45</v>
      </c>
      <c r="J53" s="264">
        <f t="shared" si="12"/>
        <v>72</v>
      </c>
      <c r="K53" s="275" t="s">
        <v>120</v>
      </c>
      <c r="L53" s="275"/>
      <c r="M53" s="275">
        <v>72</v>
      </c>
      <c r="N53" s="275" t="s">
        <v>121</v>
      </c>
      <c r="O53" s="276"/>
      <c r="P53" s="277"/>
      <c r="Q53" s="278"/>
      <c r="R53" s="278"/>
      <c r="S53" s="278"/>
      <c r="T53" s="278"/>
      <c r="U53" s="278">
        <v>72</v>
      </c>
      <c r="V53" s="279">
        <f t="shared" si="13"/>
        <v>72</v>
      </c>
      <c r="W53" s="280"/>
    </row>
    <row r="54" spans="1:24" ht="18.75" customHeight="1" x14ac:dyDescent="0.2">
      <c r="A54" s="228" t="s">
        <v>124</v>
      </c>
      <c r="B54" s="229"/>
      <c r="C54" s="282" t="s">
        <v>125</v>
      </c>
      <c r="D54" s="80"/>
      <c r="E54" s="283"/>
      <c r="F54" s="283"/>
      <c r="G54" s="283"/>
      <c r="H54" s="283"/>
      <c r="I54" s="59" t="s">
        <v>126</v>
      </c>
      <c r="J54" s="284">
        <f t="shared" si="12"/>
        <v>0</v>
      </c>
      <c r="K54" s="73"/>
      <c r="L54" s="73"/>
      <c r="M54" s="73"/>
      <c r="N54" s="73"/>
      <c r="O54" s="74"/>
      <c r="P54" s="285"/>
      <c r="Q54" s="283"/>
      <c r="R54" s="283"/>
      <c r="S54" s="283"/>
      <c r="T54" s="283"/>
      <c r="U54" s="283"/>
      <c r="V54" s="236">
        <f t="shared" si="13"/>
        <v>0</v>
      </c>
      <c r="W54" s="229"/>
    </row>
    <row r="55" spans="1:24" s="254" customFormat="1" ht="27" customHeight="1" x14ac:dyDescent="0.2">
      <c r="A55" s="241" t="s">
        <v>127</v>
      </c>
      <c r="B55" s="242"/>
      <c r="C55" s="286" t="s">
        <v>128</v>
      </c>
      <c r="D55" s="244"/>
      <c r="E55" s="245"/>
      <c r="F55" s="245"/>
      <c r="G55" s="246"/>
      <c r="H55" s="246"/>
      <c r="I55" s="247"/>
      <c r="J55" s="221">
        <f>SUM(J56:J58)</f>
        <v>469</v>
      </c>
      <c r="K55" s="248">
        <f>SUM(K56)</f>
        <v>38</v>
      </c>
      <c r="L55" s="248"/>
      <c r="M55" s="249">
        <f t="shared" ref="M55:U55" si="14">SUM(M56:M58)</f>
        <v>431</v>
      </c>
      <c r="N55" s="249">
        <f t="shared" si="14"/>
        <v>59</v>
      </c>
      <c r="O55" s="287">
        <f t="shared" si="14"/>
        <v>18</v>
      </c>
      <c r="P55" s="251">
        <f t="shared" si="14"/>
        <v>0</v>
      </c>
      <c r="Q55" s="252">
        <f t="shared" si="14"/>
        <v>86</v>
      </c>
      <c r="R55" s="252">
        <f t="shared" si="14"/>
        <v>103</v>
      </c>
      <c r="S55" s="252">
        <f t="shared" si="14"/>
        <v>50</v>
      </c>
      <c r="T55" s="252">
        <f t="shared" si="14"/>
        <v>60</v>
      </c>
      <c r="U55" s="252">
        <f t="shared" si="14"/>
        <v>132</v>
      </c>
      <c r="V55" s="288">
        <f t="shared" si="13"/>
        <v>431</v>
      </c>
      <c r="W55" s="253"/>
      <c r="X55" s="254">
        <f>SUM(P55:U55)</f>
        <v>431</v>
      </c>
    </row>
    <row r="56" spans="1:24" ht="39" customHeight="1" x14ac:dyDescent="0.2">
      <c r="A56" s="228" t="s">
        <v>129</v>
      </c>
      <c r="B56" s="229"/>
      <c r="C56" s="289" t="s">
        <v>130</v>
      </c>
      <c r="D56" s="80"/>
      <c r="E56" s="68"/>
      <c r="F56" s="68"/>
      <c r="G56" s="69" t="s">
        <v>45</v>
      </c>
      <c r="H56" s="69"/>
      <c r="I56" s="70"/>
      <c r="J56" s="230">
        <f>SUM(K56:M56)</f>
        <v>115</v>
      </c>
      <c r="K56" s="72">
        <v>38</v>
      </c>
      <c r="L56" s="72"/>
      <c r="M56" s="290">
        <v>77</v>
      </c>
      <c r="N56" s="73">
        <f>M56-O56</f>
        <v>59</v>
      </c>
      <c r="O56" s="74">
        <v>18</v>
      </c>
      <c r="P56" s="121"/>
      <c r="Q56" s="71">
        <v>17</v>
      </c>
      <c r="R56" s="71">
        <v>37</v>
      </c>
      <c r="S56" s="71">
        <v>23</v>
      </c>
      <c r="T56" s="71"/>
      <c r="U56" s="71"/>
      <c r="V56" s="236">
        <f t="shared" si="13"/>
        <v>77</v>
      </c>
      <c r="W56" s="291"/>
    </row>
    <row r="57" spans="1:24" s="281" customFormat="1" ht="13.5" customHeight="1" x14ac:dyDescent="0.2">
      <c r="A57" s="268" t="s">
        <v>131</v>
      </c>
      <c r="B57" s="269"/>
      <c r="C57" s="270" t="s">
        <v>119</v>
      </c>
      <c r="D57" s="271"/>
      <c r="E57" s="272"/>
      <c r="F57" s="272"/>
      <c r="G57" s="273"/>
      <c r="H57" s="273"/>
      <c r="I57" s="274" t="s">
        <v>45</v>
      </c>
      <c r="J57" s="292">
        <f>SUM(K57:M57)</f>
        <v>252</v>
      </c>
      <c r="K57" s="275" t="s">
        <v>120</v>
      </c>
      <c r="L57" s="275"/>
      <c r="M57" s="275">
        <v>252</v>
      </c>
      <c r="N57" s="275" t="s">
        <v>121</v>
      </c>
      <c r="O57" s="276"/>
      <c r="P57" s="277"/>
      <c r="Q57" s="278">
        <v>69</v>
      </c>
      <c r="R57" s="278">
        <v>66</v>
      </c>
      <c r="S57" s="278">
        <v>27</v>
      </c>
      <c r="T57" s="278">
        <v>60</v>
      </c>
      <c r="U57" s="278">
        <v>30</v>
      </c>
      <c r="V57" s="279">
        <f t="shared" si="13"/>
        <v>252</v>
      </c>
      <c r="W57" s="269"/>
    </row>
    <row r="58" spans="1:24" s="281" customFormat="1" ht="16.5" customHeight="1" x14ac:dyDescent="0.2">
      <c r="A58" s="268" t="s">
        <v>132</v>
      </c>
      <c r="B58" s="269"/>
      <c r="C58" s="270" t="s">
        <v>123</v>
      </c>
      <c r="D58" s="271"/>
      <c r="E58" s="272"/>
      <c r="F58" s="272"/>
      <c r="G58" s="273"/>
      <c r="H58" s="273"/>
      <c r="I58" s="274" t="s">
        <v>45</v>
      </c>
      <c r="J58" s="237">
        <f>SUM(K58:M58)</f>
        <v>102</v>
      </c>
      <c r="K58" s="275" t="s">
        <v>120</v>
      </c>
      <c r="L58" s="275"/>
      <c r="M58" s="275">
        <v>102</v>
      </c>
      <c r="N58" s="275" t="s">
        <v>121</v>
      </c>
      <c r="O58" s="276"/>
      <c r="P58" s="293"/>
      <c r="Q58" s="278"/>
      <c r="R58" s="278"/>
      <c r="S58" s="278"/>
      <c r="T58" s="278"/>
      <c r="U58" s="278">
        <v>102</v>
      </c>
      <c r="V58" s="279">
        <f t="shared" si="13"/>
        <v>102</v>
      </c>
      <c r="W58" s="269"/>
    </row>
    <row r="59" spans="1:24" ht="16.5" customHeight="1" x14ac:dyDescent="0.2">
      <c r="A59" s="228" t="s">
        <v>133</v>
      </c>
      <c r="B59" s="229"/>
      <c r="C59" s="282" t="s">
        <v>125</v>
      </c>
      <c r="D59" s="80"/>
      <c r="E59" s="283"/>
      <c r="F59" s="283"/>
      <c r="G59" s="283"/>
      <c r="H59" s="283"/>
      <c r="I59" s="59" t="s">
        <v>126</v>
      </c>
      <c r="J59" s="45">
        <f>SUM(K59:M59)</f>
        <v>0</v>
      </c>
      <c r="K59" s="131"/>
      <c r="L59" s="73"/>
      <c r="M59" s="131"/>
      <c r="N59" s="131"/>
      <c r="O59" s="283"/>
      <c r="P59" s="103"/>
      <c r="Q59" s="283"/>
      <c r="R59" s="283"/>
      <c r="S59" s="283"/>
      <c r="T59" s="283"/>
      <c r="U59" s="283"/>
      <c r="V59" s="236">
        <f t="shared" si="13"/>
        <v>0</v>
      </c>
      <c r="W59" s="229"/>
    </row>
    <row r="60" spans="1:24" s="254" customFormat="1" ht="35.25" customHeight="1" x14ac:dyDescent="0.2">
      <c r="A60" s="241" t="s">
        <v>134</v>
      </c>
      <c r="B60" s="242"/>
      <c r="C60" s="286" t="s">
        <v>135</v>
      </c>
      <c r="D60" s="244"/>
      <c r="E60" s="245"/>
      <c r="F60" s="245"/>
      <c r="G60" s="246"/>
      <c r="H60" s="246"/>
      <c r="I60" s="247"/>
      <c r="J60" s="221">
        <f>SUM(J61:J63)</f>
        <v>283</v>
      </c>
      <c r="K60" s="248">
        <f>SUM(K61)</f>
        <v>32</v>
      </c>
      <c r="L60" s="248"/>
      <c r="M60" s="249">
        <f t="shared" ref="M60:U60" si="15">SUM(M61:M63)</f>
        <v>251</v>
      </c>
      <c r="N60" s="249">
        <f t="shared" si="15"/>
        <v>53</v>
      </c>
      <c r="O60" s="251">
        <f t="shared" si="15"/>
        <v>12</v>
      </c>
      <c r="P60" s="294">
        <f t="shared" si="15"/>
        <v>0</v>
      </c>
      <c r="Q60" s="252">
        <f t="shared" si="15"/>
        <v>0</v>
      </c>
      <c r="R60" s="252">
        <f t="shared" si="15"/>
        <v>0</v>
      </c>
      <c r="S60" s="252">
        <f t="shared" si="15"/>
        <v>86</v>
      </c>
      <c r="T60" s="252">
        <f t="shared" si="15"/>
        <v>63</v>
      </c>
      <c r="U60" s="252">
        <f t="shared" si="15"/>
        <v>102</v>
      </c>
      <c r="V60" s="295">
        <f t="shared" si="13"/>
        <v>251</v>
      </c>
      <c r="W60" s="253"/>
      <c r="X60" s="254">
        <f>SUM(P60:U60)</f>
        <v>251</v>
      </c>
    </row>
    <row r="61" spans="1:24" ht="45.75" customHeight="1" x14ac:dyDescent="0.2">
      <c r="A61" s="228" t="s">
        <v>136</v>
      </c>
      <c r="B61" s="229"/>
      <c r="C61" s="289" t="s">
        <v>137</v>
      </c>
      <c r="D61" s="80"/>
      <c r="E61" s="68"/>
      <c r="F61" s="68"/>
      <c r="G61" s="111"/>
      <c r="H61" s="69" t="s">
        <v>45</v>
      </c>
      <c r="I61" s="296"/>
      <c r="J61" s="297">
        <f>SUM(K61:M61)</f>
        <v>97</v>
      </c>
      <c r="K61" s="72">
        <v>32</v>
      </c>
      <c r="L61" s="72"/>
      <c r="M61" s="73">
        <v>65</v>
      </c>
      <c r="N61" s="73">
        <f>M61-O61</f>
        <v>53</v>
      </c>
      <c r="O61" s="298">
        <v>12</v>
      </c>
      <c r="P61" s="121"/>
      <c r="Q61" s="71"/>
      <c r="R61" s="71"/>
      <c r="S61" s="71">
        <v>50</v>
      </c>
      <c r="T61" s="71">
        <v>15</v>
      </c>
      <c r="U61" s="71"/>
      <c r="V61" s="232">
        <f t="shared" si="13"/>
        <v>65</v>
      </c>
      <c r="W61" s="291"/>
    </row>
    <row r="62" spans="1:24" s="281" customFormat="1" ht="13.5" customHeight="1" x14ac:dyDescent="0.2">
      <c r="A62" s="268" t="s">
        <v>138</v>
      </c>
      <c r="B62" s="269"/>
      <c r="C62" s="270" t="s">
        <v>119</v>
      </c>
      <c r="D62" s="271"/>
      <c r="E62" s="272"/>
      <c r="F62" s="272"/>
      <c r="G62" s="273"/>
      <c r="H62" s="273"/>
      <c r="I62" s="274" t="s">
        <v>45</v>
      </c>
      <c r="J62" s="237">
        <f>SUM(K62:M62)</f>
        <v>108</v>
      </c>
      <c r="K62" s="275" t="s">
        <v>120</v>
      </c>
      <c r="L62" s="275"/>
      <c r="M62" s="275">
        <v>108</v>
      </c>
      <c r="N62" s="275" t="s">
        <v>121</v>
      </c>
      <c r="O62" s="276"/>
      <c r="P62" s="277"/>
      <c r="Q62" s="278"/>
      <c r="R62" s="278"/>
      <c r="S62" s="278">
        <v>36</v>
      </c>
      <c r="T62" s="278">
        <v>48</v>
      </c>
      <c r="U62" s="278">
        <v>24</v>
      </c>
      <c r="V62" s="279">
        <f t="shared" si="13"/>
        <v>108</v>
      </c>
      <c r="W62" s="269"/>
    </row>
    <row r="63" spans="1:24" s="281" customFormat="1" ht="19.5" customHeight="1" x14ac:dyDescent="0.2">
      <c r="A63" s="268" t="s">
        <v>139</v>
      </c>
      <c r="B63" s="269"/>
      <c r="C63" s="270" t="s">
        <v>123</v>
      </c>
      <c r="D63" s="271"/>
      <c r="E63" s="272"/>
      <c r="F63" s="272"/>
      <c r="G63" s="273"/>
      <c r="H63" s="273"/>
      <c r="I63" s="274" t="s">
        <v>45</v>
      </c>
      <c r="J63" s="292">
        <f>SUM(K63:M63)</f>
        <v>78</v>
      </c>
      <c r="K63" s="275" t="s">
        <v>120</v>
      </c>
      <c r="L63" s="275"/>
      <c r="M63" s="275">
        <v>78</v>
      </c>
      <c r="N63" s="275" t="s">
        <v>121</v>
      </c>
      <c r="O63" s="276"/>
      <c r="P63" s="277"/>
      <c r="Q63" s="278"/>
      <c r="R63" s="278"/>
      <c r="S63" s="278"/>
      <c r="T63" s="278"/>
      <c r="U63" s="278">
        <v>78</v>
      </c>
      <c r="V63" s="279">
        <f t="shared" si="13"/>
        <v>78</v>
      </c>
      <c r="W63" s="269"/>
    </row>
    <row r="64" spans="1:24" ht="20.25" customHeight="1" x14ac:dyDescent="0.2">
      <c r="A64" s="299" t="s">
        <v>140</v>
      </c>
      <c r="B64" s="300"/>
      <c r="C64" s="301" t="s">
        <v>125</v>
      </c>
      <c r="D64" s="84"/>
      <c r="E64" s="302"/>
      <c r="F64" s="302"/>
      <c r="G64" s="302"/>
      <c r="H64" s="302"/>
      <c r="I64" s="59" t="s">
        <v>126</v>
      </c>
      <c r="J64" s="234">
        <f>SUM(K64:M64)</f>
        <v>0</v>
      </c>
      <c r="K64" s="90"/>
      <c r="L64" s="90"/>
      <c r="M64" s="90"/>
      <c r="N64" s="90"/>
      <c r="O64" s="302"/>
      <c r="P64" s="303"/>
      <c r="Q64" s="302"/>
      <c r="R64" s="302"/>
      <c r="S64" s="302"/>
      <c r="T64" s="302"/>
      <c r="U64" s="302"/>
      <c r="V64" s="304">
        <f t="shared" si="13"/>
        <v>0</v>
      </c>
      <c r="W64" s="305"/>
    </row>
    <row r="65" spans="1:24" s="310" customFormat="1" ht="26.25" customHeight="1" x14ac:dyDescent="0.2">
      <c r="A65" s="241" t="s">
        <v>141</v>
      </c>
      <c r="B65" s="242"/>
      <c r="C65" s="286" t="s">
        <v>142</v>
      </c>
      <c r="D65" s="306"/>
      <c r="E65" s="245"/>
      <c r="F65" s="245"/>
      <c r="G65" s="246"/>
      <c r="H65" s="246"/>
      <c r="I65" s="247"/>
      <c r="J65" s="221">
        <f>SUM(J66:J68)</f>
        <v>307</v>
      </c>
      <c r="K65" s="249">
        <f>SUM(K66:K68)</f>
        <v>24</v>
      </c>
      <c r="L65" s="249">
        <f>SUM(L66:L68)</f>
        <v>0</v>
      </c>
      <c r="M65" s="249">
        <f>SUM(M66:M68)</f>
        <v>283</v>
      </c>
      <c r="N65" s="248"/>
      <c r="O65" s="250"/>
      <c r="P65" s="307">
        <f t="shared" ref="P65:V65" si="16">SUM(P66:P68)</f>
        <v>0</v>
      </c>
      <c r="Q65" s="248">
        <f t="shared" si="16"/>
        <v>0</v>
      </c>
      <c r="R65" s="247">
        <f t="shared" si="16"/>
        <v>10</v>
      </c>
      <c r="S65" s="244">
        <f t="shared" si="16"/>
        <v>93</v>
      </c>
      <c r="T65" s="245">
        <f t="shared" si="16"/>
        <v>54</v>
      </c>
      <c r="U65" s="245">
        <f t="shared" si="16"/>
        <v>126</v>
      </c>
      <c r="V65" s="308">
        <f t="shared" si="16"/>
        <v>283</v>
      </c>
      <c r="W65" s="253"/>
      <c r="X65" s="309">
        <f>SUM(P65:U65)</f>
        <v>283</v>
      </c>
    </row>
    <row r="66" spans="1:24" s="316" customFormat="1" ht="29.25" customHeight="1" x14ac:dyDescent="0.2">
      <c r="A66" s="228" t="s">
        <v>143</v>
      </c>
      <c r="B66" s="229"/>
      <c r="C66" s="289" t="s">
        <v>144</v>
      </c>
      <c r="D66" s="66"/>
      <c r="E66" s="311"/>
      <c r="F66" s="311"/>
      <c r="G66" s="69" t="s">
        <v>45</v>
      </c>
      <c r="H66" s="312"/>
      <c r="I66" s="313"/>
      <c r="J66" s="297">
        <f>SUM(K66:M66)</f>
        <v>79</v>
      </c>
      <c r="K66" s="115">
        <v>24</v>
      </c>
      <c r="L66" s="115"/>
      <c r="M66" s="179">
        <v>55</v>
      </c>
      <c r="N66" s="77">
        <f>M66-K66</f>
        <v>31</v>
      </c>
      <c r="O66" s="116">
        <v>18</v>
      </c>
      <c r="P66" s="117"/>
      <c r="Q66" s="113"/>
      <c r="R66" s="113">
        <v>10</v>
      </c>
      <c r="S66" s="113">
        <v>45</v>
      </c>
      <c r="T66" s="113"/>
      <c r="U66" s="113"/>
      <c r="V66" s="314">
        <f>SUM(P66:U66)</f>
        <v>55</v>
      </c>
      <c r="W66" s="256"/>
      <c r="X66" s="315"/>
    </row>
    <row r="67" spans="1:24" s="319" customFormat="1" ht="20.25" customHeight="1" x14ac:dyDescent="0.2">
      <c r="A67" s="268" t="s">
        <v>138</v>
      </c>
      <c r="B67" s="269"/>
      <c r="C67" s="270" t="s">
        <v>119</v>
      </c>
      <c r="D67" s="271"/>
      <c r="E67" s="278"/>
      <c r="F67" s="278"/>
      <c r="G67" s="278"/>
      <c r="H67" s="278"/>
      <c r="I67" s="274" t="s">
        <v>45</v>
      </c>
      <c r="J67" s="264">
        <f>SUM(K67:M67)</f>
        <v>120</v>
      </c>
      <c r="K67" s="275"/>
      <c r="L67" s="275"/>
      <c r="M67" s="275">
        <v>120</v>
      </c>
      <c r="N67" s="275"/>
      <c r="O67" s="276"/>
      <c r="P67" s="277"/>
      <c r="Q67" s="278"/>
      <c r="R67" s="278"/>
      <c r="S67" s="278">
        <v>48</v>
      </c>
      <c r="T67" s="278">
        <v>54</v>
      </c>
      <c r="U67" s="278">
        <v>18</v>
      </c>
      <c r="V67" s="317">
        <f>SUM(S67:U67)</f>
        <v>120</v>
      </c>
      <c r="W67" s="269"/>
      <c r="X67" s="318"/>
    </row>
    <row r="68" spans="1:24" s="319" customFormat="1" ht="20.25" customHeight="1" x14ac:dyDescent="0.2">
      <c r="A68" s="268" t="s">
        <v>139</v>
      </c>
      <c r="B68" s="269"/>
      <c r="C68" s="270" t="s">
        <v>123</v>
      </c>
      <c r="D68" s="271"/>
      <c r="E68" s="278"/>
      <c r="F68" s="278"/>
      <c r="G68" s="278"/>
      <c r="H68" s="278"/>
      <c r="I68" s="274" t="s">
        <v>45</v>
      </c>
      <c r="J68" s="264">
        <f>SUM(K68:M68)</f>
        <v>108</v>
      </c>
      <c r="K68" s="275"/>
      <c r="L68" s="275"/>
      <c r="M68" s="275">
        <v>108</v>
      </c>
      <c r="N68" s="275"/>
      <c r="O68" s="276"/>
      <c r="P68" s="277"/>
      <c r="Q68" s="278"/>
      <c r="R68" s="278"/>
      <c r="S68" s="278"/>
      <c r="T68" s="278"/>
      <c r="U68" s="278">
        <v>108</v>
      </c>
      <c r="V68" s="317">
        <f>SUM(P68:U68)</f>
        <v>108</v>
      </c>
      <c r="W68" s="269"/>
      <c r="X68" s="318"/>
    </row>
    <row r="69" spans="1:24" s="323" customFormat="1" ht="20.25" customHeight="1" x14ac:dyDescent="0.2">
      <c r="A69" s="320" t="s">
        <v>140</v>
      </c>
      <c r="B69" s="300"/>
      <c r="C69" s="301" t="s">
        <v>125</v>
      </c>
      <c r="D69" s="84"/>
      <c r="E69" s="88"/>
      <c r="F69" s="88"/>
      <c r="G69" s="88"/>
      <c r="H69" s="88"/>
      <c r="I69" s="59" t="s">
        <v>126</v>
      </c>
      <c r="J69" s="284">
        <f>SUM(K69:M69)</f>
        <v>0</v>
      </c>
      <c r="K69" s="90"/>
      <c r="L69" s="90"/>
      <c r="M69" s="90"/>
      <c r="N69" s="90"/>
      <c r="O69" s="91"/>
      <c r="P69" s="92"/>
      <c r="Q69" s="88"/>
      <c r="R69" s="88"/>
      <c r="S69" s="88"/>
      <c r="T69" s="88"/>
      <c r="U69" s="88"/>
      <c r="V69" s="321"/>
      <c r="W69" s="300"/>
      <c r="X69" s="322"/>
    </row>
    <row r="70" spans="1:24" ht="20.25" customHeight="1" x14ac:dyDescent="0.2">
      <c r="A70" s="324" t="s">
        <v>145</v>
      </c>
      <c r="B70" s="324"/>
      <c r="C70" s="325" t="s">
        <v>61</v>
      </c>
      <c r="D70" s="56"/>
      <c r="E70" s="57"/>
      <c r="F70" s="57"/>
      <c r="G70" s="58"/>
      <c r="H70" s="58"/>
      <c r="I70" s="69" t="s">
        <v>45</v>
      </c>
      <c r="J70" s="326">
        <f>SUM(K70:M70)</f>
        <v>82</v>
      </c>
      <c r="K70" s="37">
        <v>40</v>
      </c>
      <c r="L70" s="103"/>
      <c r="M70" s="37">
        <v>42</v>
      </c>
      <c r="N70" s="103"/>
      <c r="O70" s="104">
        <v>42</v>
      </c>
      <c r="P70" s="105"/>
      <c r="Q70" s="57"/>
      <c r="R70" s="60"/>
      <c r="S70" s="60"/>
      <c r="T70" s="60">
        <v>17</v>
      </c>
      <c r="U70" s="60">
        <v>25</v>
      </c>
      <c r="V70" s="37">
        <f>SUM(P70:U70)</f>
        <v>42</v>
      </c>
      <c r="W70" s="327">
        <v>2</v>
      </c>
    </row>
    <row r="71" spans="1:24" ht="33" customHeight="1" x14ac:dyDescent="0.2">
      <c r="A71" s="327"/>
      <c r="B71" s="327"/>
      <c r="C71" s="328" t="s">
        <v>146</v>
      </c>
      <c r="D71" s="421"/>
      <c r="E71" s="421"/>
      <c r="F71" s="421"/>
      <c r="G71" s="421"/>
      <c r="H71" s="421"/>
      <c r="I71" s="421"/>
      <c r="J71" s="421"/>
      <c r="K71" s="329" t="s">
        <v>120</v>
      </c>
      <c r="L71" s="103"/>
      <c r="M71" s="330">
        <v>108</v>
      </c>
      <c r="N71" s="103" t="s">
        <v>121</v>
      </c>
      <c r="O71" s="331">
        <v>2</v>
      </c>
      <c r="P71" s="105"/>
      <c r="Q71" s="57"/>
      <c r="R71" s="57"/>
      <c r="S71" s="57">
        <v>108</v>
      </c>
      <c r="T71" s="57"/>
      <c r="U71" s="57"/>
      <c r="V71" s="37">
        <f>SUM(P71:U71)</f>
        <v>108</v>
      </c>
      <c r="W71" s="28"/>
    </row>
    <row r="72" spans="1:24" ht="30" customHeight="1" x14ac:dyDescent="0.2">
      <c r="A72" s="327"/>
      <c r="B72" s="327"/>
      <c r="C72" s="328" t="s">
        <v>147</v>
      </c>
      <c r="D72" s="332"/>
      <c r="E72" s="333"/>
      <c r="F72" s="333"/>
      <c r="G72" s="333"/>
      <c r="H72" s="333"/>
      <c r="I72" s="334"/>
      <c r="J72" s="335"/>
      <c r="K72" s="329" t="s">
        <v>120</v>
      </c>
      <c r="L72" s="103"/>
      <c r="M72" s="330">
        <v>36</v>
      </c>
      <c r="N72" s="103" t="s">
        <v>121</v>
      </c>
      <c r="O72" s="331">
        <v>2</v>
      </c>
      <c r="P72" s="105"/>
      <c r="Q72" s="57"/>
      <c r="R72" s="57"/>
      <c r="S72" s="57"/>
      <c r="T72" s="57"/>
      <c r="U72" s="57">
        <v>36</v>
      </c>
      <c r="V72" s="336">
        <f>SUM(P72:U72)</f>
        <v>36</v>
      </c>
      <c r="W72" s="30"/>
    </row>
    <row r="73" spans="1:24" ht="18" customHeight="1" x14ac:dyDescent="0.2">
      <c r="A73" s="327"/>
      <c r="B73" s="327"/>
      <c r="C73" s="337" t="s">
        <v>148</v>
      </c>
      <c r="D73" s="332"/>
      <c r="E73" s="333"/>
      <c r="F73" s="333"/>
      <c r="G73" s="333"/>
      <c r="H73" s="333"/>
      <c r="I73" s="334"/>
      <c r="J73" s="335"/>
      <c r="K73" s="329"/>
      <c r="L73" s="103"/>
      <c r="M73" s="330"/>
      <c r="N73" s="103"/>
      <c r="O73" s="331"/>
      <c r="P73" s="105"/>
      <c r="Q73" s="57"/>
      <c r="R73" s="57"/>
      <c r="S73" s="57"/>
      <c r="T73" s="57"/>
      <c r="U73" s="57"/>
      <c r="V73" s="336"/>
      <c r="W73" s="30"/>
    </row>
    <row r="74" spans="1:24" ht="18" customHeight="1" x14ac:dyDescent="0.2">
      <c r="A74" s="327"/>
      <c r="B74" s="327"/>
      <c r="C74" s="422" t="s">
        <v>149</v>
      </c>
      <c r="D74" s="422"/>
      <c r="E74" s="422"/>
      <c r="F74" s="422"/>
      <c r="G74" s="422"/>
      <c r="H74" s="422"/>
      <c r="I74" s="422"/>
      <c r="J74" s="422"/>
      <c r="K74" s="329"/>
      <c r="L74" s="103"/>
      <c r="M74" s="330"/>
      <c r="N74" s="103"/>
      <c r="O74" s="331"/>
      <c r="P74" s="38">
        <f t="shared" ref="P74:V74" si="17">SUM(P12+P38+P46+P70)</f>
        <v>510</v>
      </c>
      <c r="Q74" s="38">
        <f t="shared" si="17"/>
        <v>654</v>
      </c>
      <c r="R74" s="38">
        <f t="shared" si="17"/>
        <v>510</v>
      </c>
      <c r="S74" s="38">
        <f t="shared" si="17"/>
        <v>582</v>
      </c>
      <c r="T74" s="38">
        <f t="shared" si="17"/>
        <v>276</v>
      </c>
      <c r="U74" s="38">
        <f t="shared" si="17"/>
        <v>240</v>
      </c>
      <c r="V74" s="38">
        <f t="shared" si="17"/>
        <v>2772</v>
      </c>
      <c r="W74" s="30"/>
    </row>
    <row r="75" spans="1:24" ht="27" customHeight="1" x14ac:dyDescent="0.2">
      <c r="A75" s="327"/>
      <c r="B75" s="327"/>
      <c r="C75" s="423" t="s">
        <v>150</v>
      </c>
      <c r="D75" s="423"/>
      <c r="E75" s="423"/>
      <c r="F75" s="423"/>
      <c r="G75" s="423"/>
      <c r="H75" s="423"/>
      <c r="I75" s="423"/>
      <c r="J75" s="423"/>
      <c r="K75" s="329" t="s">
        <v>120</v>
      </c>
      <c r="L75" s="103"/>
      <c r="M75" s="330">
        <f>SUM(M52+M53+M57+M58+M62+M63+M67+M68)</f>
        <v>1404</v>
      </c>
      <c r="N75" s="103" t="s">
        <v>121</v>
      </c>
      <c r="O75" s="104">
        <v>39</v>
      </c>
      <c r="P75" s="338">
        <f t="shared" ref="P75:U75" si="18">SUM(P76+P79)</f>
        <v>102</v>
      </c>
      <c r="Q75" s="339">
        <f t="shared" si="18"/>
        <v>210</v>
      </c>
      <c r="R75" s="339">
        <f t="shared" si="18"/>
        <v>102</v>
      </c>
      <c r="S75" s="339">
        <f t="shared" si="18"/>
        <v>174</v>
      </c>
      <c r="T75" s="339">
        <f t="shared" si="18"/>
        <v>336</v>
      </c>
      <c r="U75" s="339">
        <f t="shared" si="18"/>
        <v>480</v>
      </c>
      <c r="V75" s="336">
        <f>SUM(P75:U75)</f>
        <v>1404</v>
      </c>
      <c r="W75" s="30"/>
    </row>
    <row r="76" spans="1:24" ht="20.25" customHeight="1" x14ac:dyDescent="0.2">
      <c r="A76" s="327"/>
      <c r="B76" s="327"/>
      <c r="C76" s="424" t="s">
        <v>119</v>
      </c>
      <c r="D76" s="424"/>
      <c r="E76" s="424"/>
      <c r="F76" s="424"/>
      <c r="G76" s="424"/>
      <c r="H76" s="424"/>
      <c r="I76" s="424"/>
      <c r="J76" s="424"/>
      <c r="K76" s="329" t="s">
        <v>120</v>
      </c>
      <c r="L76" s="103"/>
      <c r="M76" s="103">
        <f>SUM(M52+M57+M62+M67)</f>
        <v>1044</v>
      </c>
      <c r="N76" s="103" t="s">
        <v>121</v>
      </c>
      <c r="O76" s="104"/>
      <c r="P76" s="340">
        <f t="shared" ref="P76:U76" si="19">SUM(P52+P57+P62+P67)</f>
        <v>102</v>
      </c>
      <c r="Q76" s="341">
        <f t="shared" si="19"/>
        <v>210</v>
      </c>
      <c r="R76" s="341">
        <f t="shared" si="19"/>
        <v>102</v>
      </c>
      <c r="S76" s="341">
        <f t="shared" si="19"/>
        <v>174</v>
      </c>
      <c r="T76" s="341">
        <f t="shared" si="19"/>
        <v>336</v>
      </c>
      <c r="U76" s="341">
        <f t="shared" si="19"/>
        <v>120</v>
      </c>
      <c r="V76" s="336">
        <f>SUM(P76:U76)</f>
        <v>1044</v>
      </c>
      <c r="W76" s="30"/>
    </row>
    <row r="77" spans="1:24" ht="17.25" customHeight="1" x14ac:dyDescent="0.2">
      <c r="A77" s="228"/>
      <c r="B77" s="229"/>
      <c r="C77" s="425" t="s">
        <v>151</v>
      </c>
      <c r="D77" s="425"/>
      <c r="E77" s="425"/>
      <c r="F77" s="425"/>
      <c r="G77" s="425"/>
      <c r="H77" s="425"/>
      <c r="I77" s="425"/>
      <c r="J77" s="425"/>
      <c r="K77" s="342" t="s">
        <v>120</v>
      </c>
      <c r="L77" s="73"/>
      <c r="M77" s="73"/>
      <c r="N77" s="73" t="s">
        <v>121</v>
      </c>
      <c r="O77" s="74"/>
      <c r="P77" s="340"/>
      <c r="Q77" s="341"/>
      <c r="R77" s="341"/>
      <c r="S77" s="339"/>
      <c r="T77" s="339"/>
      <c r="U77" s="341"/>
      <c r="V77" s="336">
        <f>SUM(P77:U77)</f>
        <v>0</v>
      </c>
      <c r="W77" s="30"/>
    </row>
    <row r="78" spans="1:24" ht="19.5" customHeight="1" x14ac:dyDescent="0.2">
      <c r="A78" s="228"/>
      <c r="B78" s="229"/>
      <c r="C78" s="428" t="s">
        <v>152</v>
      </c>
      <c r="D78" s="428"/>
      <c r="E78" s="428"/>
      <c r="F78" s="428"/>
      <c r="G78" s="428"/>
      <c r="H78" s="428"/>
      <c r="I78" s="428"/>
      <c r="J78" s="428"/>
      <c r="K78" s="343" t="s">
        <v>120</v>
      </c>
      <c r="L78" s="73"/>
      <c r="M78" s="131">
        <v>1044</v>
      </c>
      <c r="N78" s="73" t="s">
        <v>121</v>
      </c>
      <c r="O78" s="74"/>
      <c r="P78" s="344"/>
      <c r="Q78" s="345"/>
      <c r="R78" s="345"/>
      <c r="S78" s="345"/>
      <c r="T78" s="345"/>
      <c r="U78" s="346"/>
      <c r="V78" s="336">
        <f>SUM(P78:U78)</f>
        <v>0</v>
      </c>
      <c r="W78" s="30"/>
    </row>
    <row r="79" spans="1:24" ht="20.25" customHeight="1" x14ac:dyDescent="0.2">
      <c r="A79" s="327"/>
      <c r="B79" s="327"/>
      <c r="C79" s="424" t="s">
        <v>153</v>
      </c>
      <c r="D79" s="424"/>
      <c r="E79" s="424"/>
      <c r="F79" s="424"/>
      <c r="G79" s="424"/>
      <c r="H79" s="424"/>
      <c r="I79" s="424"/>
      <c r="J79" s="424"/>
      <c r="K79" s="347" t="s">
        <v>120</v>
      </c>
      <c r="L79" s="103"/>
      <c r="M79" s="348">
        <f>SUM(M53+M58+M63+M68)</f>
        <v>360</v>
      </c>
      <c r="N79" s="349" t="s">
        <v>121</v>
      </c>
      <c r="O79" s="348"/>
      <c r="P79" s="350"/>
      <c r="Q79" s="351"/>
      <c r="R79" s="351"/>
      <c r="S79" s="351"/>
      <c r="T79" s="351"/>
      <c r="U79" s="351">
        <f>SUM(U53+U58+U63+U68)</f>
        <v>360</v>
      </c>
      <c r="V79" s="336">
        <f>SUM(P79:U79)</f>
        <v>360</v>
      </c>
      <c r="W79" s="30"/>
    </row>
    <row r="80" spans="1:24" ht="13.5" customHeight="1" x14ac:dyDescent="0.2">
      <c r="A80" s="352"/>
      <c r="B80" s="327"/>
      <c r="C80" s="429" t="s">
        <v>151</v>
      </c>
      <c r="D80" s="429"/>
      <c r="E80" s="429"/>
      <c r="F80" s="429"/>
      <c r="G80" s="429"/>
      <c r="H80" s="429"/>
      <c r="I80" s="429"/>
      <c r="J80" s="429"/>
      <c r="K80" s="353" t="s">
        <v>120</v>
      </c>
      <c r="L80" s="73"/>
      <c r="M80" s="104">
        <v>360</v>
      </c>
      <c r="N80" s="103" t="s">
        <v>121</v>
      </c>
      <c r="O80" s="104"/>
      <c r="P80" s="105"/>
      <c r="Q80" s="57"/>
      <c r="R80" s="57"/>
      <c r="S80" s="57"/>
      <c r="T80" s="57"/>
      <c r="U80" s="57"/>
      <c r="V80" s="354"/>
      <c r="W80" s="355"/>
    </row>
    <row r="81" spans="1:23" ht="16.5" customHeight="1" x14ac:dyDescent="0.2">
      <c r="A81" s="352"/>
      <c r="B81" s="327"/>
      <c r="C81" s="425" t="s">
        <v>152</v>
      </c>
      <c r="D81" s="425"/>
      <c r="E81" s="425"/>
      <c r="F81" s="425"/>
      <c r="G81" s="425"/>
      <c r="H81" s="425"/>
      <c r="I81" s="425"/>
      <c r="J81" s="425"/>
      <c r="K81" s="356" t="s">
        <v>120</v>
      </c>
      <c r="L81" s="73"/>
      <c r="M81" s="91"/>
      <c r="N81" s="93" t="s">
        <v>121</v>
      </c>
      <c r="O81" s="116"/>
      <c r="P81" s="357"/>
      <c r="Q81" s="358"/>
      <c r="R81" s="358"/>
      <c r="S81" s="358"/>
      <c r="T81" s="358"/>
      <c r="U81" s="358"/>
      <c r="V81" s="359"/>
      <c r="W81" s="360"/>
    </row>
    <row r="82" spans="1:23" ht="22.5" customHeight="1" x14ac:dyDescent="0.2">
      <c r="A82" s="23"/>
      <c r="B82" s="361"/>
      <c r="C82" s="430" t="s">
        <v>154</v>
      </c>
      <c r="D82" s="430"/>
      <c r="E82" s="430"/>
      <c r="F82" s="430"/>
      <c r="G82" s="430"/>
      <c r="H82" s="430"/>
      <c r="I82" s="430"/>
      <c r="J82" s="430"/>
      <c r="K82" s="362"/>
      <c r="L82" s="362"/>
      <c r="M82" s="363"/>
      <c r="N82" s="363"/>
      <c r="O82" s="364"/>
      <c r="P82" s="365">
        <v>0</v>
      </c>
      <c r="Q82" s="363">
        <v>0</v>
      </c>
      <c r="R82" s="366">
        <v>0</v>
      </c>
      <c r="S82" s="367">
        <v>3</v>
      </c>
      <c r="T82" s="365">
        <v>0</v>
      </c>
      <c r="U82" s="363">
        <v>4</v>
      </c>
      <c r="V82" s="365"/>
      <c r="W82" s="360"/>
    </row>
    <row r="83" spans="1:23" ht="15.75" customHeight="1" x14ac:dyDescent="0.2">
      <c r="A83" s="23"/>
      <c r="B83" s="24"/>
      <c r="C83" s="432" t="s">
        <v>155</v>
      </c>
      <c r="D83" s="432"/>
      <c r="E83" s="432"/>
      <c r="F83" s="432"/>
      <c r="G83" s="432"/>
      <c r="H83" s="432"/>
      <c r="I83" s="432"/>
      <c r="J83" s="432"/>
      <c r="K83" s="364"/>
      <c r="L83" s="364"/>
      <c r="M83" s="365"/>
      <c r="N83" s="365"/>
      <c r="O83" s="368"/>
      <c r="P83" s="359">
        <v>3</v>
      </c>
      <c r="Q83" s="365">
        <v>7</v>
      </c>
      <c r="R83" s="369">
        <v>3</v>
      </c>
      <c r="S83" s="367">
        <v>9</v>
      </c>
      <c r="T83" s="370">
        <v>5</v>
      </c>
      <c r="U83" s="365">
        <v>5</v>
      </c>
      <c r="V83" s="363"/>
      <c r="W83" s="371"/>
    </row>
    <row r="84" spans="1:23" ht="18.75" customHeight="1" x14ac:dyDescent="0.2">
      <c r="A84" s="23"/>
      <c r="B84" s="24"/>
      <c r="C84" s="433" t="s">
        <v>156</v>
      </c>
      <c r="D84" s="433"/>
      <c r="E84" s="433"/>
      <c r="F84" s="433"/>
      <c r="G84" s="433"/>
      <c r="H84" s="433"/>
      <c r="I84" s="433"/>
      <c r="J84" s="433"/>
      <c r="K84" s="372"/>
      <c r="L84" s="372"/>
      <c r="M84" s="370"/>
      <c r="N84" s="373"/>
      <c r="O84" s="363"/>
      <c r="P84" s="370">
        <v>0</v>
      </c>
      <c r="Q84" s="370">
        <v>0</v>
      </c>
      <c r="R84" s="370">
        <v>0</v>
      </c>
      <c r="S84" s="370">
        <v>0</v>
      </c>
      <c r="T84" s="363">
        <v>0</v>
      </c>
      <c r="U84" s="370">
        <v>0</v>
      </c>
      <c r="V84" s="363"/>
      <c r="W84" s="371"/>
    </row>
    <row r="85" spans="1:23" ht="15" customHeight="1" x14ac:dyDescent="0.2">
      <c r="A85" s="23"/>
      <c r="B85" s="24"/>
      <c r="C85" s="374" t="s">
        <v>4</v>
      </c>
      <c r="D85" s="375"/>
      <c r="E85" s="375"/>
      <c r="F85" s="375"/>
      <c r="G85" s="375"/>
      <c r="H85" s="375"/>
      <c r="I85" s="375"/>
      <c r="J85" s="375"/>
      <c r="K85" s="354"/>
      <c r="L85" s="376"/>
      <c r="M85" s="354"/>
      <c r="N85" s="376"/>
      <c r="O85" s="354"/>
      <c r="P85" s="354"/>
      <c r="Q85" s="354"/>
      <c r="R85" s="354"/>
      <c r="S85" s="354"/>
      <c r="T85" s="354"/>
      <c r="U85" s="354"/>
      <c r="V85" s="354"/>
      <c r="W85" s="30"/>
    </row>
    <row r="86" spans="1:23" ht="3.75" hidden="1" customHeight="1" x14ac:dyDescent="0.2">
      <c r="A86" s="23"/>
      <c r="B86" s="377"/>
      <c r="C86" s="378"/>
      <c r="D86" s="373"/>
      <c r="E86" s="373"/>
      <c r="F86" s="373"/>
      <c r="G86" s="373"/>
      <c r="H86" s="373"/>
      <c r="I86" s="373"/>
      <c r="J86" s="373"/>
      <c r="K86" s="372"/>
      <c r="L86" s="373"/>
      <c r="M86" s="372"/>
      <c r="N86" s="373"/>
      <c r="O86" s="373"/>
      <c r="P86" s="373"/>
      <c r="Q86" s="373"/>
      <c r="R86" s="373"/>
      <c r="S86" s="373"/>
      <c r="T86" s="373"/>
      <c r="U86" s="373"/>
      <c r="V86" s="359"/>
      <c r="W86" s="355"/>
    </row>
    <row r="87" spans="1:23" ht="3.75" hidden="1" customHeight="1" x14ac:dyDescent="0.2">
      <c r="A87" s="379"/>
      <c r="B87" s="377"/>
      <c r="C87" s="378"/>
      <c r="D87" s="373"/>
      <c r="E87" s="373"/>
      <c r="F87" s="373"/>
      <c r="G87" s="373"/>
      <c r="H87" s="373"/>
      <c r="I87" s="373"/>
      <c r="J87" s="373"/>
      <c r="K87" s="372"/>
      <c r="L87" s="373"/>
      <c r="M87" s="372"/>
      <c r="N87" s="373"/>
      <c r="O87" s="373"/>
      <c r="P87" s="373"/>
      <c r="Q87" s="373"/>
      <c r="R87" s="373"/>
      <c r="S87" s="373"/>
      <c r="T87" s="373"/>
      <c r="U87" s="373"/>
      <c r="V87" s="365"/>
      <c r="W87" s="360"/>
    </row>
    <row r="88" spans="1:23" ht="24.75" customHeight="1" x14ac:dyDescent="0.2">
      <c r="A88" s="228"/>
      <c r="B88" s="380"/>
      <c r="C88" s="434" t="s">
        <v>157</v>
      </c>
      <c r="D88" s="434"/>
      <c r="E88" s="434"/>
      <c r="F88" s="434"/>
      <c r="G88" s="434"/>
      <c r="H88" s="434"/>
      <c r="I88" s="434"/>
      <c r="J88" s="434"/>
      <c r="K88" s="381" t="s">
        <v>120</v>
      </c>
      <c r="L88" s="131"/>
      <c r="M88" s="132">
        <v>108</v>
      </c>
      <c r="N88" s="302" t="s">
        <v>121</v>
      </c>
      <c r="O88" s="382">
        <v>3</v>
      </c>
      <c r="P88" s="383"/>
      <c r="Q88" s="384"/>
      <c r="R88" s="384"/>
      <c r="S88" s="384"/>
      <c r="T88" s="384"/>
      <c r="U88" s="384">
        <v>108</v>
      </c>
      <c r="V88" s="385">
        <f>SUM(P88:U88)</f>
        <v>108</v>
      </c>
      <c r="W88" s="386"/>
    </row>
    <row r="89" spans="1:23" ht="24" customHeight="1" x14ac:dyDescent="0.2">
      <c r="A89" s="228"/>
      <c r="B89" s="387"/>
      <c r="C89" s="388" t="s">
        <v>158</v>
      </c>
      <c r="D89" s="435" t="s">
        <v>159</v>
      </c>
      <c r="E89" s="435"/>
      <c r="F89" s="435"/>
      <c r="G89" s="435"/>
      <c r="H89" s="435"/>
      <c r="I89" s="435"/>
      <c r="J89" s="435"/>
      <c r="K89" s="435"/>
      <c r="L89" s="435"/>
      <c r="M89" s="435"/>
      <c r="N89" s="435"/>
      <c r="O89" s="382"/>
      <c r="P89" s="389"/>
      <c r="Q89" s="390"/>
      <c r="R89" s="390"/>
      <c r="S89" s="390"/>
      <c r="T89" s="390"/>
      <c r="U89" s="390"/>
      <c r="V89" s="391"/>
      <c r="W89" s="30"/>
    </row>
    <row r="90" spans="1:23" ht="3.75" customHeight="1" x14ac:dyDescent="0.2">
      <c r="A90" s="377"/>
      <c r="B90" s="392"/>
      <c r="C90" s="393"/>
      <c r="D90" s="377"/>
      <c r="E90" s="377"/>
      <c r="F90" s="377"/>
      <c r="G90" s="377"/>
      <c r="H90" s="377"/>
      <c r="I90" s="377"/>
      <c r="J90" s="377"/>
      <c r="K90" s="377"/>
      <c r="L90" s="377"/>
      <c r="M90" s="377"/>
      <c r="N90" s="377"/>
      <c r="O90" s="377"/>
      <c r="P90" s="377"/>
      <c r="Q90" s="377"/>
      <c r="R90" s="377"/>
      <c r="S90" s="377"/>
      <c r="T90" s="377"/>
      <c r="U90" s="377"/>
      <c r="V90" s="377"/>
      <c r="W90" s="377"/>
    </row>
    <row r="91" spans="1:23" ht="13.5" hidden="1" customHeight="1" x14ac:dyDescent="0.2">
      <c r="A91" s="426"/>
      <c r="B91" s="394"/>
      <c r="C91" s="427" t="s">
        <v>160</v>
      </c>
      <c r="D91" s="427"/>
      <c r="E91" s="427"/>
      <c r="F91" s="427"/>
      <c r="G91" s="427"/>
      <c r="H91" s="427"/>
      <c r="I91" s="427"/>
      <c r="J91" s="427"/>
      <c r="K91" s="427"/>
      <c r="L91" s="427"/>
      <c r="M91" s="427"/>
      <c r="N91" s="427"/>
      <c r="O91" s="427"/>
      <c r="P91" s="395"/>
      <c r="Q91" s="395"/>
      <c r="R91" s="395"/>
      <c r="S91" s="395"/>
      <c r="T91" s="395"/>
      <c r="U91" s="395"/>
      <c r="V91" s="431"/>
      <c r="W91" s="431"/>
    </row>
    <row r="92" spans="1:23" ht="13.5" hidden="1" customHeight="1" x14ac:dyDescent="0.2">
      <c r="A92" s="426"/>
      <c r="B92" s="394"/>
      <c r="C92" s="427" t="s">
        <v>161</v>
      </c>
      <c r="D92" s="427"/>
      <c r="E92" s="427"/>
      <c r="F92" s="427"/>
      <c r="G92" s="427"/>
      <c r="H92" s="427"/>
      <c r="I92" s="427"/>
      <c r="J92" s="427"/>
      <c r="K92" s="427"/>
      <c r="L92" s="427"/>
      <c r="M92" s="427"/>
      <c r="N92" s="427"/>
      <c r="O92" s="427"/>
      <c r="P92" s="395"/>
      <c r="Q92" s="395"/>
      <c r="R92" s="395"/>
      <c r="S92" s="395"/>
      <c r="T92" s="395"/>
      <c r="U92" s="395"/>
      <c r="V92" s="431"/>
      <c r="W92" s="431"/>
    </row>
    <row r="93" spans="1:23" ht="13.5" customHeight="1" x14ac:dyDescent="0.25">
      <c r="A93" s="396"/>
      <c r="B93" s="396"/>
      <c r="C93" s="396"/>
      <c r="D93" s="396"/>
      <c r="E93" s="396"/>
      <c r="F93" s="396"/>
      <c r="G93" s="396"/>
      <c r="H93" s="396"/>
      <c r="I93" s="396"/>
      <c r="J93" s="396"/>
      <c r="K93" s="396"/>
      <c r="L93" s="396"/>
      <c r="M93" s="396"/>
      <c r="N93" s="396"/>
      <c r="O93" s="396"/>
      <c r="P93" s="396"/>
      <c r="Q93" s="396"/>
      <c r="R93" s="396"/>
      <c r="S93" s="396"/>
      <c r="T93" s="396"/>
      <c r="U93" s="396"/>
      <c r="V93" s="396"/>
      <c r="W93" s="396"/>
    </row>
    <row r="94" spans="1:23" ht="13.5" customHeight="1" x14ac:dyDescent="0.25">
      <c r="A94" s="396"/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396"/>
      <c r="M94" s="396"/>
      <c r="N94" s="396"/>
      <c r="O94" s="396"/>
      <c r="P94" s="396"/>
      <c r="Q94" s="396"/>
      <c r="R94" s="396"/>
      <c r="S94" s="396"/>
      <c r="T94" s="396"/>
      <c r="U94" s="396"/>
      <c r="V94" s="396"/>
      <c r="W94" s="396"/>
    </row>
  </sheetData>
  <mergeCells count="53">
    <mergeCell ref="V91:W92"/>
    <mergeCell ref="C92:O92"/>
    <mergeCell ref="C83:J83"/>
    <mergeCell ref="C84:J84"/>
    <mergeCell ref="C88:J88"/>
    <mergeCell ref="D89:N89"/>
    <mergeCell ref="A91:A92"/>
    <mergeCell ref="C91:O91"/>
    <mergeCell ref="C78:J78"/>
    <mergeCell ref="C79:J79"/>
    <mergeCell ref="C80:J80"/>
    <mergeCell ref="C81:J81"/>
    <mergeCell ref="C82:J82"/>
    <mergeCell ref="D71:J71"/>
    <mergeCell ref="C74:J74"/>
    <mergeCell ref="C75:J75"/>
    <mergeCell ref="C76:J76"/>
    <mergeCell ref="C77:J77"/>
    <mergeCell ref="S7:S8"/>
    <mergeCell ref="T7:T8"/>
    <mergeCell ref="I5:I8"/>
    <mergeCell ref="J5:J8"/>
    <mergeCell ref="K5:K8"/>
    <mergeCell ref="L5:L8"/>
    <mergeCell ref="M5:O5"/>
    <mergeCell ref="M6:M8"/>
    <mergeCell ref="C10:O10"/>
    <mergeCell ref="B20:B21"/>
    <mergeCell ref="P7:P8"/>
    <mergeCell ref="Q7:Q8"/>
    <mergeCell ref="R7:R8"/>
    <mergeCell ref="A1:W2"/>
    <mergeCell ref="A3:A8"/>
    <mergeCell ref="C3:C8"/>
    <mergeCell ref="D3:I4"/>
    <mergeCell ref="J3:O4"/>
    <mergeCell ref="P3:U3"/>
    <mergeCell ref="V3:W6"/>
    <mergeCell ref="B4:B8"/>
    <mergeCell ref="P4:Q4"/>
    <mergeCell ref="R4:S4"/>
    <mergeCell ref="T4:U4"/>
    <mergeCell ref="D5:D8"/>
    <mergeCell ref="E5:E8"/>
    <mergeCell ref="U7:U8"/>
    <mergeCell ref="V7:V8"/>
    <mergeCell ref="W7:W8"/>
    <mergeCell ref="F5:F8"/>
    <mergeCell ref="G5:G8"/>
    <mergeCell ref="H5:H8"/>
    <mergeCell ref="N6:O6"/>
    <mergeCell ref="N7:N8"/>
    <mergeCell ref="O7:O8"/>
  </mergeCells>
  <printOptions gridLines="1"/>
  <pageMargins left="0.23611111111111099" right="0.23611111111111099" top="0.15763888888888899" bottom="0.196527777777778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Start</vt:lpstr>
      <vt:lpstr>План 41 неделя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Noutbook</dc:creator>
  <dc:description/>
  <cp:lastModifiedBy>ЗУР</cp:lastModifiedBy>
  <cp:revision>1</cp:revision>
  <cp:lastPrinted>2020-01-14T05:44:26Z</cp:lastPrinted>
  <dcterms:created xsi:type="dcterms:W3CDTF">2011-05-05T07:03:53Z</dcterms:created>
  <dcterms:modified xsi:type="dcterms:W3CDTF">2020-01-14T14:40:05Z</dcterms:modified>
  <dc:language>en-US</dc:language>
</cp:coreProperties>
</file>