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УР\YandexDisk\УПД по ФГОС нового поколения 2011\Общеобразовательная\Учебные планы\Уч. планы ФЗ 273\Конструктора\"/>
    </mc:Choice>
  </mc:AlternateContent>
  <bookViews>
    <workbookView xWindow="0" yWindow="450" windowWidth="9690" windowHeight="6030" tabRatio="731"/>
  </bookViews>
  <sheets>
    <sheet name="2019-2020" sheetId="24" r:id="rId1"/>
  </sheets>
  <externalReferences>
    <externalReference r:id="rId2"/>
  </externalReferences>
  <calcPr calcId="152511"/>
  <fileRecoveryPr repairLoad="1"/>
</workbook>
</file>

<file path=xl/calcChain.xml><?xml version="1.0" encoding="utf-8"?>
<calcChain xmlns="http://schemas.openxmlformats.org/spreadsheetml/2006/main">
  <c r="AD54" i="24" l="1"/>
  <c r="AC54" i="24"/>
  <c r="AA44" i="24"/>
  <c r="P94" i="24"/>
  <c r="Q94" i="24"/>
  <c r="R94" i="24"/>
  <c r="S94" i="24"/>
  <c r="T94" i="24"/>
  <c r="U94" i="24"/>
  <c r="V94" i="24"/>
  <c r="W94" i="24"/>
  <c r="X94" i="24"/>
  <c r="Y94" i="24"/>
  <c r="AA94" i="24"/>
  <c r="P90" i="24"/>
  <c r="R90" i="24"/>
  <c r="T90" i="24"/>
  <c r="V90" i="24"/>
  <c r="X90" i="24"/>
  <c r="P91" i="24"/>
  <c r="Q91" i="24"/>
  <c r="Q90" i="24" s="1"/>
  <c r="R91" i="24"/>
  <c r="S91" i="24"/>
  <c r="S90" i="24" s="1"/>
  <c r="T91" i="24"/>
  <c r="U91" i="24"/>
  <c r="U90" i="24" s="1"/>
  <c r="V91" i="24"/>
  <c r="W91" i="24"/>
  <c r="W90" i="24" s="1"/>
  <c r="X91" i="24"/>
  <c r="Y91" i="24"/>
  <c r="Y90" i="24" s="1"/>
  <c r="AA91" i="24"/>
  <c r="AA90" i="24" s="1"/>
  <c r="O94" i="24"/>
  <c r="O91" i="24"/>
  <c r="O90" i="24" s="1"/>
  <c r="P35" i="24" l="1"/>
  <c r="P36" i="24"/>
  <c r="P24" i="24" l="1"/>
  <c r="Q24" i="24"/>
  <c r="R24" i="24"/>
  <c r="S24" i="24"/>
  <c r="T24" i="24"/>
  <c r="U24" i="24"/>
  <c r="V24" i="24"/>
  <c r="W24" i="24"/>
  <c r="X24" i="24"/>
  <c r="Y24" i="24"/>
  <c r="M24" i="24"/>
  <c r="O24" i="24"/>
  <c r="O14" i="24"/>
  <c r="P14" i="24"/>
  <c r="Q14" i="24"/>
  <c r="R14" i="24"/>
  <c r="R13" i="24" s="1"/>
  <c r="S14" i="24"/>
  <c r="T14" i="24"/>
  <c r="T13" i="24" s="1"/>
  <c r="U14" i="24"/>
  <c r="V14" i="24"/>
  <c r="V13" i="24" s="1"/>
  <c r="W14" i="24"/>
  <c r="X14" i="24"/>
  <c r="X13" i="24" s="1"/>
  <c r="Y14" i="24"/>
  <c r="M14" i="24"/>
  <c r="M13" i="24" s="1"/>
  <c r="Z23" i="24"/>
  <c r="L23" i="24"/>
  <c r="Z19" i="24"/>
  <c r="L16" i="24"/>
  <c r="AA80" i="24"/>
  <c r="Q80" i="24"/>
  <c r="R80" i="24"/>
  <c r="S80" i="24"/>
  <c r="T80" i="24"/>
  <c r="U80" i="24"/>
  <c r="V80" i="24"/>
  <c r="W80" i="24"/>
  <c r="X80" i="24"/>
  <c r="Y80" i="24"/>
  <c r="P80" i="24"/>
  <c r="M80" i="24"/>
  <c r="O80" i="24"/>
  <c r="M74" i="24"/>
  <c r="M68" i="24"/>
  <c r="M61" i="24"/>
  <c r="M54" i="24"/>
  <c r="O74" i="24"/>
  <c r="P74" i="24"/>
  <c r="Q74" i="24"/>
  <c r="R74" i="24"/>
  <c r="S74" i="24"/>
  <c r="T74" i="24"/>
  <c r="U74" i="24"/>
  <c r="V74" i="24"/>
  <c r="W74" i="24"/>
  <c r="X74" i="24"/>
  <c r="Y74" i="24"/>
  <c r="AA74" i="24"/>
  <c r="L57" i="24"/>
  <c r="L58" i="24"/>
  <c r="L62" i="24"/>
  <c r="L63" i="24"/>
  <c r="L64" i="24"/>
  <c r="L65" i="24"/>
  <c r="L69" i="24"/>
  <c r="L70" i="24"/>
  <c r="L71" i="24"/>
  <c r="L75" i="24"/>
  <c r="L76" i="24"/>
  <c r="L77" i="24"/>
  <c r="L81" i="24"/>
  <c r="L82" i="24"/>
  <c r="L83" i="24"/>
  <c r="L84" i="24"/>
  <c r="L85" i="24"/>
  <c r="L46" i="24"/>
  <c r="L47" i="24"/>
  <c r="L48" i="24"/>
  <c r="L49" i="24"/>
  <c r="L50" i="24"/>
  <c r="L51" i="24"/>
  <c r="L52" i="24"/>
  <c r="L55" i="24"/>
  <c r="L56" i="24"/>
  <c r="L45" i="24"/>
  <c r="L41" i="24"/>
  <c r="L42" i="24"/>
  <c r="L40" i="24"/>
  <c r="L36" i="24"/>
  <c r="L37" i="24"/>
  <c r="L38" i="24"/>
  <c r="L35" i="24"/>
  <c r="L20" i="24"/>
  <c r="L21" i="24"/>
  <c r="L22" i="24"/>
  <c r="L25" i="24"/>
  <c r="L26" i="24"/>
  <c r="L27" i="24"/>
  <c r="L28" i="24"/>
  <c r="L29" i="24"/>
  <c r="L17" i="24"/>
  <c r="Y95" i="24"/>
  <c r="X95" i="24"/>
  <c r="W95" i="24"/>
  <c r="V95" i="24"/>
  <c r="U95" i="24"/>
  <c r="T95" i="24"/>
  <c r="S95" i="24"/>
  <c r="R95" i="24"/>
  <c r="C95" i="24"/>
  <c r="Z93" i="24"/>
  <c r="C93" i="24"/>
  <c r="Y92" i="24"/>
  <c r="X92" i="24"/>
  <c r="W92" i="24"/>
  <c r="V92" i="24"/>
  <c r="U92" i="24"/>
  <c r="T92" i="24"/>
  <c r="S92" i="24"/>
  <c r="R92" i="24"/>
  <c r="C92" i="24"/>
  <c r="C91" i="24"/>
  <c r="Z87" i="24"/>
  <c r="Z85" i="24"/>
  <c r="Z84" i="24"/>
  <c r="Z83" i="24"/>
  <c r="Z82" i="24"/>
  <c r="Z81" i="24"/>
  <c r="Z77" i="24"/>
  <c r="Z76" i="24"/>
  <c r="Z75" i="24"/>
  <c r="Z71" i="24"/>
  <c r="Z70" i="24"/>
  <c r="Z69" i="24"/>
  <c r="AA68" i="24"/>
  <c r="Y68" i="24"/>
  <c r="X68" i="24"/>
  <c r="W68" i="24"/>
  <c r="V68" i="24"/>
  <c r="U68" i="24"/>
  <c r="T68" i="24"/>
  <c r="S68" i="24"/>
  <c r="R68" i="24"/>
  <c r="Q68" i="24"/>
  <c r="P68" i="24"/>
  <c r="O68" i="24"/>
  <c r="Z65" i="24"/>
  <c r="Z64" i="24"/>
  <c r="Z63" i="24"/>
  <c r="Z62" i="24"/>
  <c r="AA61" i="24"/>
  <c r="Y61" i="24"/>
  <c r="X61" i="24"/>
  <c r="W61" i="24"/>
  <c r="V61" i="24"/>
  <c r="U61" i="24"/>
  <c r="T61" i="24"/>
  <c r="S61" i="24"/>
  <c r="R61" i="24"/>
  <c r="Q61" i="24"/>
  <c r="P61" i="24"/>
  <c r="O61" i="24"/>
  <c r="Z58" i="24"/>
  <c r="Z94" i="24" s="1"/>
  <c r="Z57" i="24"/>
  <c r="Z56" i="24"/>
  <c r="Z55" i="24"/>
  <c r="AA54" i="24"/>
  <c r="Y54" i="24"/>
  <c r="X54" i="24"/>
  <c r="W54" i="24"/>
  <c r="V54" i="24"/>
  <c r="U54" i="24"/>
  <c r="T54" i="24"/>
  <c r="S54" i="24"/>
  <c r="R54" i="24"/>
  <c r="Q54" i="24"/>
  <c r="P54" i="24"/>
  <c r="O54" i="24"/>
  <c r="Z52" i="24"/>
  <c r="Z51" i="24"/>
  <c r="Z50" i="24"/>
  <c r="Z49" i="24"/>
  <c r="Z48" i="24"/>
  <c r="Z47" i="24"/>
  <c r="Z46" i="24"/>
  <c r="Z45" i="24"/>
  <c r="Y44" i="24"/>
  <c r="X44" i="24"/>
  <c r="W44" i="24"/>
  <c r="V44" i="24"/>
  <c r="U44" i="24"/>
  <c r="T44" i="24"/>
  <c r="S44" i="24"/>
  <c r="R44" i="24"/>
  <c r="Q44" i="24"/>
  <c r="P44" i="24"/>
  <c r="O44" i="24"/>
  <c r="M44" i="24"/>
  <c r="Z42" i="24"/>
  <c r="Z41" i="24"/>
  <c r="Z40" i="24"/>
  <c r="AA39" i="24"/>
  <c r="Y39" i="24"/>
  <c r="X39" i="24"/>
  <c r="W39" i="24"/>
  <c r="V39" i="24"/>
  <c r="U39" i="24"/>
  <c r="T39" i="24"/>
  <c r="S39" i="24"/>
  <c r="R39" i="24"/>
  <c r="Q39" i="24"/>
  <c r="P39" i="24"/>
  <c r="O39" i="24"/>
  <c r="M39" i="24"/>
  <c r="Z38" i="24"/>
  <c r="Z37" i="24"/>
  <c r="Z36" i="24"/>
  <c r="Z35" i="24"/>
  <c r="AA34" i="24"/>
  <c r="Y34" i="24"/>
  <c r="X34" i="24"/>
  <c r="W34" i="24"/>
  <c r="V34" i="24"/>
  <c r="U34" i="24"/>
  <c r="T34" i="24"/>
  <c r="S34" i="24"/>
  <c r="R34" i="24"/>
  <c r="Q34" i="24"/>
  <c r="P34" i="24"/>
  <c r="O34" i="24"/>
  <c r="M34" i="24"/>
  <c r="Z33" i="24"/>
  <c r="Z31" i="24"/>
  <c r="Z29" i="24"/>
  <c r="Z28" i="24"/>
  <c r="Z27" i="24"/>
  <c r="Z26" i="24"/>
  <c r="Z25" i="24"/>
  <c r="Z22" i="24"/>
  <c r="Z21" i="24"/>
  <c r="Z20" i="24"/>
  <c r="Z17" i="24"/>
  <c r="Z16" i="24"/>
  <c r="Z15" i="24"/>
  <c r="X89" i="24" l="1"/>
  <c r="V89" i="24"/>
  <c r="T89" i="24"/>
  <c r="R89" i="24"/>
  <c r="S53" i="24"/>
  <c r="S43" i="24" s="1"/>
  <c r="S10" i="24" s="1"/>
  <c r="U53" i="24"/>
  <c r="W53" i="24"/>
  <c r="W43" i="24" s="1"/>
  <c r="Y53" i="24"/>
  <c r="Z91" i="24"/>
  <c r="Z90" i="24" s="1"/>
  <c r="Z14" i="24"/>
  <c r="Z13" i="24" s="1"/>
  <c r="Z89" i="24" s="1"/>
  <c r="Z24" i="24"/>
  <c r="AA53" i="24"/>
  <c r="AA43" i="24" s="1"/>
  <c r="AA13" i="24" s="1"/>
  <c r="Z74" i="24"/>
  <c r="O13" i="24"/>
  <c r="O89" i="24" s="1"/>
  <c r="L14" i="24"/>
  <c r="L24" i="24"/>
  <c r="Y13" i="24"/>
  <c r="Y89" i="24" s="1"/>
  <c r="W13" i="24"/>
  <c r="W89" i="24" s="1"/>
  <c r="U13" i="24"/>
  <c r="U89" i="24" s="1"/>
  <c r="S13" i="24"/>
  <c r="S89" i="24" s="1"/>
  <c r="Q13" i="24"/>
  <c r="Q89" i="24" s="1"/>
  <c r="P13" i="24"/>
  <c r="P89" i="24" s="1"/>
  <c r="Z61" i="24"/>
  <c r="Z80" i="24"/>
  <c r="L74" i="24"/>
  <c r="L80" i="24"/>
  <c r="L68" i="24"/>
  <c r="L61" i="24"/>
  <c r="L54" i="24"/>
  <c r="Z68" i="24"/>
  <c r="Q53" i="24"/>
  <c r="Q43" i="24" s="1"/>
  <c r="Z39" i="24"/>
  <c r="Z34" i="24"/>
  <c r="O53" i="24"/>
  <c r="O43" i="24" s="1"/>
  <c r="L34" i="24"/>
  <c r="L39" i="24"/>
  <c r="U43" i="24"/>
  <c r="Y43" i="24"/>
  <c r="Z54" i="24"/>
  <c r="T53" i="24"/>
  <c r="T43" i="24" s="1"/>
  <c r="V53" i="24"/>
  <c r="V43" i="24" s="1"/>
  <c r="X53" i="24"/>
  <c r="X43" i="24" s="1"/>
  <c r="Z92" i="24"/>
  <c r="Z95" i="24"/>
  <c r="L44" i="24"/>
  <c r="M53" i="24"/>
  <c r="M43" i="24" s="1"/>
  <c r="P53" i="24"/>
  <c r="P43" i="24" s="1"/>
  <c r="Z44" i="24"/>
  <c r="R53" i="24"/>
  <c r="L13" i="24" l="1"/>
  <c r="AB13" i="24"/>
  <c r="O12" i="24"/>
  <c r="W10" i="24"/>
  <c r="M12" i="24"/>
  <c r="U10" i="24"/>
  <c r="X10" i="24"/>
  <c r="T10" i="24"/>
  <c r="V10" i="24"/>
  <c r="Z53" i="24"/>
  <c r="Y10" i="24"/>
  <c r="L53" i="24"/>
  <c r="L43" i="24" s="1"/>
  <c r="R43" i="24"/>
  <c r="Z43" i="24" s="1"/>
  <c r="L12" i="24" l="1"/>
  <c r="R10" i="24"/>
  <c r="Z10" i="24"/>
</calcChain>
</file>

<file path=xl/sharedStrings.xml><?xml version="1.0" encoding="utf-8"?>
<sst xmlns="http://schemas.openxmlformats.org/spreadsheetml/2006/main" count="258" uniqueCount="181">
  <si>
    <t>Индекс</t>
  </si>
  <si>
    <t>Наименование дисциплины</t>
  </si>
  <si>
    <t>1 курс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</si>
  <si>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</si>
  <si>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</si>
  <si>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</si>
  <si>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</si>
  <si>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в т.ч.</t>
  </si>
  <si>
    <t>II курс</t>
  </si>
  <si>
    <t>III курс</t>
  </si>
  <si>
    <t>IV курс</t>
  </si>
  <si>
    <t>Распределение обязательной нагрузки по курсам и семестрам            (час.  в семестр)</t>
  </si>
  <si>
    <t>Э</t>
  </si>
  <si>
    <t>ЕН.00</t>
  </si>
  <si>
    <t>П.00</t>
  </si>
  <si>
    <t>ОП.00</t>
  </si>
  <si>
    <t>ПМ.01</t>
  </si>
  <si>
    <t>ПМ.02</t>
  </si>
  <si>
    <t>ПМ.03</t>
  </si>
  <si>
    <t>ПМ.05</t>
  </si>
  <si>
    <t>ПМ.00</t>
  </si>
  <si>
    <t>ПМ.04</t>
  </si>
  <si>
    <t>ОГСЭ.ОО</t>
  </si>
  <si>
    <t>Общий гуманитарный и социально-экономический цикл</t>
  </si>
  <si>
    <t>Формы промежуточной аттестации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</si>
  <si>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</si>
  <si>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</si>
  <si>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</si>
  <si>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</si>
  <si>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</si>
  <si>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</si>
  <si>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</si>
  <si>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</si>
  <si>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Математический и общий естественно-научный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</si>
  <si>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</si>
  <si>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</si>
  <si>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</si>
  <si>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</si>
  <si>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</si>
  <si>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</si>
  <si>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Профессиональный цикл</t>
  </si>
  <si>
    <t>Общепрофессиональные дисциплины</t>
  </si>
  <si>
    <t>Инженерная графика</t>
  </si>
  <si>
    <t>ДЗ</t>
  </si>
  <si>
    <t>Метрология, стандартизация и подтверждение качества</t>
  </si>
  <si>
    <t>Материаловедение</t>
  </si>
  <si>
    <t>История стилей в костюме</t>
  </si>
  <si>
    <t>Правовое обеспечение профессиональной деятельности</t>
  </si>
  <si>
    <t>Безопасность жизнедеятельности</t>
  </si>
  <si>
    <t>Цветоведение</t>
  </si>
  <si>
    <t>Профессиональные модули</t>
  </si>
  <si>
    <t>Моделирование швейных изделий</t>
  </si>
  <si>
    <t>МДК.01.01</t>
  </si>
  <si>
    <t>Основы художественного оформления швейного изделия:</t>
  </si>
  <si>
    <t>УП.01</t>
  </si>
  <si>
    <t>Учебная практика по модулю</t>
  </si>
  <si>
    <t>ПП.01</t>
  </si>
  <si>
    <t>Производственная практика по модулю</t>
  </si>
  <si>
    <t>Конструирование швейных изделий</t>
  </si>
  <si>
    <t>МДК.02.01</t>
  </si>
  <si>
    <t>Теоретические основы конструирования швейн изделий</t>
  </si>
  <si>
    <t>МДК.02.02</t>
  </si>
  <si>
    <t>УП.02</t>
  </si>
  <si>
    <t>ПП.02</t>
  </si>
  <si>
    <t>Подготовка и организация технологических процессов на швейном производстве</t>
  </si>
  <si>
    <t>МДК.03.01</t>
  </si>
  <si>
    <t>УП.03</t>
  </si>
  <si>
    <t>Организация работы специализированного подраз-     деления швейного производства и управление ею</t>
  </si>
  <si>
    <t>МДК.04.01</t>
  </si>
  <si>
    <t>ПП.04</t>
  </si>
  <si>
    <t>Выполнение работ по одной или нескольким профессиям рабочих, должностям служащих</t>
  </si>
  <si>
    <t>Пошив изделий по индивидуальным заказам</t>
  </si>
  <si>
    <t>Дефектация швейных изделий</t>
  </si>
  <si>
    <t>Ремонт и обновление швейных изделий</t>
  </si>
  <si>
    <t>УП.05</t>
  </si>
  <si>
    <t>ГИА</t>
  </si>
  <si>
    <t>4 нед</t>
  </si>
  <si>
    <t>Преддипломная практика</t>
  </si>
  <si>
    <t>6 нед</t>
  </si>
  <si>
    <t>Основы обработки различных видов одежды:</t>
  </si>
  <si>
    <t>Основы управления работами специализированного подразделения швейного производства:</t>
  </si>
  <si>
    <t>ОП.01</t>
  </si>
  <si>
    <t>ОП.03</t>
  </si>
  <si>
    <t>ОП.08</t>
  </si>
  <si>
    <t>ОП.04</t>
  </si>
  <si>
    <t>ОП.02</t>
  </si>
  <si>
    <t>ОП.05</t>
  </si>
  <si>
    <t>ОП.06</t>
  </si>
  <si>
    <t>ОП.07</t>
  </si>
  <si>
    <t>Государственная (итоговая) аттестация</t>
  </si>
  <si>
    <t>ПДП.00</t>
  </si>
  <si>
    <t>Методы конструктивного моделирования шв изделий:</t>
  </si>
  <si>
    <t>О.00</t>
  </si>
  <si>
    <t>Литература</t>
  </si>
  <si>
    <t>Химия</t>
  </si>
  <si>
    <t>Биология</t>
  </si>
  <si>
    <t>Основы безопасности жизнедеятельности</t>
  </si>
  <si>
    <t>лаб. и практ. Занятий</t>
  </si>
  <si>
    <t>курсовых работ (проектов)</t>
  </si>
  <si>
    <t>–</t>
  </si>
  <si>
    <t>МДК 05.01</t>
  </si>
  <si>
    <t>МДК 05.02</t>
  </si>
  <si>
    <t>МДК 05.03</t>
  </si>
  <si>
    <t xml:space="preserve"> ДЗ</t>
  </si>
  <si>
    <t>УП.04</t>
  </si>
  <si>
    <t>1 сем. 17 нед.  612</t>
  </si>
  <si>
    <t>5 сем. 17  нед.   612</t>
  </si>
  <si>
    <t>7 сем. 17 нед.  612</t>
  </si>
  <si>
    <t>География</t>
  </si>
  <si>
    <t>Экология</t>
  </si>
  <si>
    <t>Промежуточная аттестация</t>
  </si>
  <si>
    <t>8 сем. 13 нед.  12 нед аттест  468 час.</t>
  </si>
  <si>
    <t xml:space="preserve">Обществознание </t>
  </si>
  <si>
    <t>МДК.01.02</t>
  </si>
  <si>
    <t>Моделирование методом наколки</t>
  </si>
  <si>
    <t xml:space="preserve">Русский язык 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</si>
  <si>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</si>
  <si>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</si>
  <si>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</si>
  <si>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</si>
  <si>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</si>
  <si>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</si>
  <si>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</si>
  <si>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</si>
  <si>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</si>
  <si>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</si>
  <si>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</si>
  <si>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</si>
  <si>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ОУП.13</t>
  </si>
  <si>
    <t>ОУП.14</t>
  </si>
  <si>
    <t>ОУП.15</t>
  </si>
  <si>
    <t>Подготовка выпускной квалификационной работы</t>
  </si>
  <si>
    <t>Защита выпускной квалификационной работы</t>
  </si>
  <si>
    <t>2 нед</t>
  </si>
  <si>
    <t xml:space="preserve">КОНСУЛЬТАЦИИ </t>
  </si>
  <si>
    <t>3 сем. 17  нед.   612</t>
  </si>
  <si>
    <t xml:space="preserve">1с </t>
  </si>
  <si>
    <t>2с</t>
  </si>
  <si>
    <t>3с</t>
  </si>
  <si>
    <t>4с</t>
  </si>
  <si>
    <t>5с</t>
  </si>
  <si>
    <t>6с</t>
  </si>
  <si>
    <t>7с</t>
  </si>
  <si>
    <t>8с</t>
  </si>
  <si>
    <t>Общее кол-во единиц пром. аттестации</t>
  </si>
  <si>
    <t>Экзамен квалификационный</t>
  </si>
  <si>
    <r>
      <t xml:space="preserve">Конструирование, моделирование и технология швейных изделий 3г.10 м      </t>
    </r>
    <r>
      <rPr>
        <b/>
        <i/>
        <sz val="10"/>
        <rFont val="Times New Roman"/>
        <family val="1"/>
        <charset val="204"/>
      </rPr>
      <t xml:space="preserve"> Измен. Протокол МО № 1 от 29.08.2016 г.</t>
    </r>
  </si>
  <si>
    <t>Астрономия</t>
  </si>
  <si>
    <t>х</t>
  </si>
  <si>
    <t>Физика(профильный УП)</t>
  </si>
  <si>
    <t xml:space="preserve">  Учебный   план</t>
  </si>
  <si>
    <t>Предметные оьласти</t>
  </si>
  <si>
    <t>ОБЩЕОБРАЗОВАТЕЛЬНЫЙ ЦИКЛ</t>
  </si>
  <si>
    <t>Русский язык и литература</t>
  </si>
  <si>
    <t>Иностранные языки</t>
  </si>
  <si>
    <t>Профильный учебный предмет</t>
  </si>
  <si>
    <t>Математика и информатика</t>
  </si>
  <si>
    <t>Общественные науки</t>
  </si>
  <si>
    <t>Физическая культура, экология и основы безопасности жизнедеятельности</t>
  </si>
  <si>
    <t>Естественные науки</t>
  </si>
  <si>
    <t>По выбору из обязательных предметных областей</t>
  </si>
  <si>
    <t xml:space="preserve">Обязательные учебные предметы </t>
  </si>
  <si>
    <t xml:space="preserve">Математика </t>
  </si>
  <si>
    <t>Информатика и ИКТ</t>
  </si>
  <si>
    <t>Проектная деятельность</t>
  </si>
  <si>
    <t>ИТОГО:</t>
  </si>
  <si>
    <t>Учебная и производственная практики</t>
  </si>
  <si>
    <t xml:space="preserve">Дисциплин и МДК </t>
  </si>
  <si>
    <t>Производственная  практика</t>
  </si>
  <si>
    <t xml:space="preserve">Экзаменов (в т. ч. экзаменов (квалификационных)) </t>
  </si>
  <si>
    <t xml:space="preserve">Дифф. зачетов </t>
  </si>
  <si>
    <t>Зачётов</t>
  </si>
  <si>
    <t>4 часа на обучающегося</t>
  </si>
  <si>
    <t>Самостоятельная     работа (702 часа)</t>
  </si>
  <si>
    <t>2 сем. 23 нед. 1 нед. п/а     828</t>
  </si>
  <si>
    <t>4 сем. 21 нед. 3 нед. п/а 756</t>
  </si>
  <si>
    <t>6 сем. 23 нед. 1 нед. п/а    828</t>
  </si>
  <si>
    <t>Спецрисунок и художественная графика</t>
  </si>
  <si>
    <t>Варитивная</t>
  </si>
  <si>
    <t>ФГОС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</si>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</sst>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FCC00"/>
      </patternFill>
    </fill>
    <fill>
      <patternFill patternType="solid">
        <fgColor theme="9"/>
        <bgColor indexed="1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/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/>
    <xf numFmtId="0" fontId="17" fillId="0" borderId="2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6" borderId="22" xfId="0" applyFont="1" applyFill="1" applyBorder="1" applyAlignment="1">
      <alignment horizontal="left" vertical="center"/>
    </xf>
    <xf numFmtId="0" fontId="17" fillId="7" borderId="22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/>
    <xf numFmtId="0" fontId="17" fillId="0" borderId="23" xfId="0" applyFont="1" applyBorder="1"/>
    <xf numFmtId="0" fontId="17" fillId="0" borderId="16" xfId="0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wrapText="1"/>
    </xf>
    <xf numFmtId="0" fontId="2" fillId="0" borderId="32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3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vertical="center" wrapText="1"/>
    </xf>
    <xf numFmtId="49" fontId="3" fillId="4" borderId="19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 wrapText="1"/>
    </xf>
    <xf numFmtId="0" fontId="11" fillId="4" borderId="34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0" fontId="2" fillId="4" borderId="34" xfId="0" applyFont="1" applyFill="1" applyBorder="1" applyAlignment="1">
      <alignment wrapText="1"/>
    </xf>
    <xf numFmtId="0" fontId="12" fillId="4" borderId="34" xfId="0" applyFont="1" applyFill="1" applyBorder="1" applyAlignment="1">
      <alignment wrapText="1"/>
    </xf>
    <xf numFmtId="0" fontId="2" fillId="4" borderId="34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9" xfId="0" applyFont="1" applyFill="1" applyBorder="1" applyAlignment="1">
      <alignment wrapText="1"/>
    </xf>
    <xf numFmtId="0" fontId="12" fillId="4" borderId="19" xfId="0" applyFont="1" applyFill="1" applyBorder="1" applyAlignment="1">
      <alignment wrapText="1"/>
    </xf>
    <xf numFmtId="0" fontId="12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12" fillId="3" borderId="3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0" fontId="2" fillId="4" borderId="39" xfId="0" applyFont="1" applyFill="1" applyBorder="1" applyAlignment="1">
      <alignment wrapText="1"/>
    </xf>
    <xf numFmtId="0" fontId="12" fillId="4" borderId="39" xfId="0" applyFont="1" applyFill="1" applyBorder="1" applyAlignment="1">
      <alignment wrapText="1"/>
    </xf>
    <xf numFmtId="0" fontId="12" fillId="4" borderId="39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3" fillId="4" borderId="3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wrapText="1"/>
    </xf>
    <xf numFmtId="0" fontId="20" fillId="0" borderId="33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8" fillId="11" borderId="23" xfId="0" applyFont="1" applyFill="1" applyBorder="1" applyAlignment="1">
      <alignment horizontal="left" vertical="center"/>
    </xf>
    <xf numFmtId="0" fontId="3" fillId="10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8" fillId="9" borderId="23" xfId="0" applyFont="1" applyFill="1" applyBorder="1" applyAlignment="1">
      <alignment horizontal="left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8" fillId="9" borderId="26" xfId="0" applyFont="1" applyFill="1" applyBorder="1" applyAlignment="1">
      <alignment horizontal="left" vertical="center" wrapText="1"/>
    </xf>
    <xf numFmtId="0" fontId="18" fillId="9" borderId="26" xfId="0" applyFont="1" applyFill="1" applyBorder="1" applyAlignment="1"/>
    <xf numFmtId="0" fontId="18" fillId="9" borderId="28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12" borderId="1" xfId="0" applyNumberFormat="1" applyFont="1" applyFill="1" applyBorder="1" applyAlignment="1">
      <alignment horizontal="left" vertical="center" wrapText="1"/>
    </xf>
    <xf numFmtId="0" fontId="13" fillId="12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vertical="center"/>
    </xf>
    <xf numFmtId="0" fontId="18" fillId="9" borderId="25" xfId="0" applyFont="1" applyFill="1" applyBorder="1" applyAlignment="1">
      <alignment horizontal="left" vertical="center" wrapText="1"/>
    </xf>
    <xf numFmtId="0" fontId="18" fillId="9" borderId="25" xfId="0" applyFont="1" applyFill="1" applyBorder="1" applyAlignment="1"/>
    <xf numFmtId="0" fontId="18" fillId="9" borderId="3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59;&#1056;/YandexDisk/&#1059;&#1055;&#1044;%20&#1087;&#1086;%20&#1060;&#1043;&#1054;&#1057;%20&#1085;&#1086;&#1074;&#1086;&#1075;&#1086;%20&#1087;&#1086;&#1082;&#1086;&#1083;&#1077;&#1085;&#1080;&#1103;%202011/&#1054;&#1073;&#1097;&#1077;&#1086;&#1073;&#1088;&#1072;&#1079;&#1086;&#1074;&#1072;&#1090;&#1077;&#1083;&#1100;&#1085;&#1072;&#1103;/&#1059;&#1095;&#1077;&#1073;&#1085;&#1099;&#1077;%20&#1087;&#1083;&#1072;&#1085;&#1099;/&#1059;&#1095;.%20&#1087;&#1083;&#1072;&#1085;&#1099;%20&#1060;&#1047;%20273/&#1058;&#1077;&#1093;&#1085;&#1086;&#1083;&#1086;&#1075;&#1080;&#1103;%20&#1093;&#1083;&#1077;&#1073;&#1072;%202%20&#1082;&#1091;&#1088;&#1089;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рафик"/>
      <sheetName val="План"/>
      <sheetName val="Start"/>
    </sheetNames>
    <sheetDataSet>
      <sheetData sheetId="0" refreshError="1"/>
      <sheetData sheetId="1" refreshError="1"/>
      <sheetData sheetId="2" refreshError="1">
        <row r="96">
          <cell r="B96" t="str">
            <v xml:space="preserve">Учебная и производственная (по профилю специальности) практики </v>
          </cell>
        </row>
        <row r="97">
          <cell r="B97" t="str">
            <v>Учебная практика</v>
          </cell>
        </row>
        <row r="98">
          <cell r="B98" t="str">
            <v xml:space="preserve">    Концентрированная</v>
          </cell>
        </row>
        <row r="99">
          <cell r="B99" t="str">
            <v xml:space="preserve">    Рассредоточенная</v>
          </cell>
        </row>
        <row r="102">
          <cell r="B102" t="str">
            <v xml:space="preserve">    Концентрированная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03"/>
  <sheetViews>
    <sheetView tabSelected="1" topLeftCell="A10" workbookViewId="0">
      <selection activeCell="AA89" sqref="AA89"/>
    </sheetView>
  </sheetViews>
  <sheetFormatPr defaultRowHeight="12.75" x14ac:dyDescent="0.2"/>
  <cols>
    <col min="1" max="1" width="7.85546875" style="1" customWidth="1"/>
    <col min="2" max="2" width="16" style="1" customWidth="1"/>
    <col min="3" max="3" width="27.42578125" style="24" customWidth="1"/>
    <col min="4" max="4" width="3.7109375" style="24" customWidth="1"/>
    <col min="5" max="5" width="5.140625" style="24" customWidth="1"/>
    <col min="6" max="6" width="3.140625" style="24" customWidth="1"/>
    <col min="7" max="7" width="4.7109375" style="24" customWidth="1"/>
    <col min="8" max="8" width="3.42578125" style="24" customWidth="1"/>
    <col min="9" max="9" width="3.140625" style="24" customWidth="1"/>
    <col min="10" max="10" width="3.42578125" style="24" customWidth="1"/>
    <col min="11" max="11" width="3.28515625" style="1" customWidth="1"/>
    <col min="12" max="12" width="5.28515625" style="1" customWidth="1"/>
    <col min="13" max="14" width="5.42578125" style="1" customWidth="1"/>
    <col min="15" max="15" width="4.85546875" style="1" customWidth="1"/>
    <col min="16" max="16" width="6.28515625" style="1" customWidth="1"/>
    <col min="17" max="17" width="4.42578125" style="1" customWidth="1"/>
    <col min="18" max="19" width="5.140625" style="1" customWidth="1"/>
    <col min="20" max="21" width="6.42578125" style="1" customWidth="1"/>
    <col min="22" max="22" width="6.140625" style="1" customWidth="1"/>
    <col min="23" max="23" width="6.42578125" style="1" customWidth="1"/>
    <col min="24" max="25" width="6" style="1" customWidth="1"/>
    <col min="26" max="26" width="5.140625" style="1" customWidth="1"/>
    <col min="27" max="27" width="3.7109375" style="1" customWidth="1"/>
    <col min="28" max="28" width="6.42578125" style="1" customWidth="1"/>
    <col min="29" max="16384" width="9.140625" style="1"/>
  </cols>
  <sheetData>
    <row r="1" spans="1:28" x14ac:dyDescent="0.2">
      <c r="A1" s="64"/>
      <c r="B1" s="59"/>
      <c r="C1" s="19"/>
      <c r="D1" s="19"/>
      <c r="E1" s="19"/>
      <c r="F1" s="19"/>
      <c r="G1" s="19"/>
      <c r="H1" s="19"/>
      <c r="I1" s="19"/>
      <c r="J1" s="19"/>
      <c r="K1" s="7"/>
      <c r="L1" s="7"/>
      <c r="M1" s="7"/>
      <c r="N1" s="68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8.75" x14ac:dyDescent="0.3">
      <c r="A2" s="221" t="s">
        <v>150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8"/>
    </row>
    <row r="3" spans="1:28" x14ac:dyDescent="0.2">
      <c r="A3" s="58"/>
      <c r="B3" s="58"/>
      <c r="C3" s="20"/>
      <c r="D3" s="20"/>
      <c r="E3" s="20"/>
      <c r="F3" s="20"/>
      <c r="G3" s="20"/>
      <c r="H3" s="20"/>
      <c r="I3" s="20"/>
      <c r="J3" s="20"/>
      <c r="K3" s="8"/>
      <c r="L3" s="8"/>
      <c r="M3" s="8"/>
      <c r="N3" s="5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3.5" x14ac:dyDescent="0.25">
      <c r="A4" s="222" t="s">
        <v>146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7"/>
    </row>
    <row r="5" spans="1:28" x14ac:dyDescent="0.2">
      <c r="A5" s="58"/>
      <c r="B5" s="58"/>
      <c r="C5" s="20"/>
      <c r="D5" s="20"/>
      <c r="E5" s="20"/>
      <c r="F5" s="20"/>
      <c r="G5" s="20"/>
      <c r="H5" s="20"/>
      <c r="I5" s="20"/>
      <c r="J5" s="20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8"/>
    </row>
    <row r="6" spans="1:28" ht="12.75" customHeight="1" x14ac:dyDescent="0.2">
      <c r="A6" s="209" t="s">
        <v>0</v>
      </c>
      <c r="B6" s="219"/>
      <c r="C6" s="209" t="s">
        <v>1</v>
      </c>
      <c r="D6" s="210" t="s">
        <v>24</v>
      </c>
      <c r="E6" s="211"/>
      <c r="F6" s="211"/>
      <c r="G6" s="211"/>
      <c r="H6" s="211"/>
      <c r="I6" s="211"/>
      <c r="J6" s="211"/>
      <c r="K6" s="212"/>
      <c r="L6" s="223" t="s">
        <v>6</v>
      </c>
      <c r="M6" s="223"/>
      <c r="N6" s="223"/>
      <c r="O6" s="223"/>
      <c r="P6" s="223"/>
      <c r="Q6" s="223"/>
      <c r="R6" s="224" t="s">
        <v>11</v>
      </c>
      <c r="S6" s="224"/>
      <c r="T6" s="224"/>
      <c r="U6" s="224"/>
      <c r="V6" s="224"/>
      <c r="W6" s="224"/>
      <c r="X6" s="224"/>
      <c r="Y6" s="224"/>
      <c r="Z6" s="224"/>
      <c r="AA6" s="224"/>
      <c r="AB6" s="4"/>
    </row>
    <row r="7" spans="1:28" x14ac:dyDescent="0.2">
      <c r="A7" s="209"/>
      <c r="B7" s="230"/>
      <c r="C7" s="209"/>
      <c r="D7" s="213"/>
      <c r="E7" s="214"/>
      <c r="F7" s="214"/>
      <c r="G7" s="214"/>
      <c r="H7" s="214"/>
      <c r="I7" s="214"/>
      <c r="J7" s="214"/>
      <c r="K7" s="215"/>
      <c r="L7" s="225" t="s">
        <v>3</v>
      </c>
      <c r="M7" s="225" t="s">
        <v>173</v>
      </c>
      <c r="N7" s="227" t="s">
        <v>164</v>
      </c>
      <c r="O7" s="224" t="s">
        <v>4</v>
      </c>
      <c r="P7" s="224"/>
      <c r="Q7" s="224"/>
      <c r="R7" s="209" t="s">
        <v>2</v>
      </c>
      <c r="S7" s="209"/>
      <c r="T7" s="209" t="s">
        <v>8</v>
      </c>
      <c r="U7" s="209"/>
      <c r="V7" s="226" t="s">
        <v>9</v>
      </c>
      <c r="W7" s="226"/>
      <c r="X7" s="226" t="s">
        <v>10</v>
      </c>
      <c r="Y7" s="226"/>
      <c r="Z7" s="226"/>
      <c r="AA7" s="226"/>
      <c r="AB7" s="10"/>
    </row>
    <row r="8" spans="1:28" x14ac:dyDescent="0.2">
      <c r="A8" s="209"/>
      <c r="B8" s="230"/>
      <c r="C8" s="209"/>
      <c r="D8" s="213"/>
      <c r="E8" s="214"/>
      <c r="F8" s="214"/>
      <c r="G8" s="214"/>
      <c r="H8" s="214"/>
      <c r="I8" s="214"/>
      <c r="J8" s="214"/>
      <c r="K8" s="215"/>
      <c r="L8" s="225"/>
      <c r="M8" s="225"/>
      <c r="N8" s="228"/>
      <c r="O8" s="225" t="s">
        <v>5</v>
      </c>
      <c r="P8" s="209" t="s">
        <v>7</v>
      </c>
      <c r="Q8" s="209"/>
      <c r="R8" s="208" t="s">
        <v>105</v>
      </c>
      <c r="S8" s="208" t="s">
        <v>174</v>
      </c>
      <c r="T8" s="208" t="s">
        <v>135</v>
      </c>
      <c r="U8" s="208" t="s">
        <v>175</v>
      </c>
      <c r="V8" s="208" t="s">
        <v>106</v>
      </c>
      <c r="W8" s="208" t="s">
        <v>176</v>
      </c>
      <c r="X8" s="208" t="s">
        <v>107</v>
      </c>
      <c r="Y8" s="208" t="s">
        <v>111</v>
      </c>
      <c r="Z8" s="219"/>
      <c r="AA8" s="209" t="s">
        <v>178</v>
      </c>
      <c r="AB8" s="11"/>
    </row>
    <row r="9" spans="1:28" ht="87.75" customHeight="1" x14ac:dyDescent="0.2">
      <c r="A9" s="209"/>
      <c r="B9" s="231"/>
      <c r="C9" s="209"/>
      <c r="D9" s="216"/>
      <c r="E9" s="217"/>
      <c r="F9" s="217"/>
      <c r="G9" s="217"/>
      <c r="H9" s="217"/>
      <c r="I9" s="217"/>
      <c r="J9" s="217"/>
      <c r="K9" s="218"/>
      <c r="L9" s="225"/>
      <c r="M9" s="225"/>
      <c r="N9" s="229"/>
      <c r="O9" s="225"/>
      <c r="P9" s="26" t="s">
        <v>97</v>
      </c>
      <c r="Q9" s="26" t="s">
        <v>98</v>
      </c>
      <c r="R9" s="208"/>
      <c r="S9" s="208"/>
      <c r="T9" s="208"/>
      <c r="U9" s="208"/>
      <c r="V9" s="208"/>
      <c r="W9" s="208"/>
      <c r="X9" s="208"/>
      <c r="Y9" s="208"/>
      <c r="Z9" s="220"/>
      <c r="AA9" s="209"/>
      <c r="AB9" s="11"/>
    </row>
    <row r="10" spans="1:28" x14ac:dyDescent="0.2">
      <c r="A10" s="62"/>
      <c r="B10" s="60"/>
      <c r="C10" s="2"/>
      <c r="D10" s="42" t="s">
        <v>136</v>
      </c>
      <c r="E10" s="42" t="s">
        <v>137</v>
      </c>
      <c r="F10" s="42" t="s">
        <v>138</v>
      </c>
      <c r="G10" s="42" t="s">
        <v>139</v>
      </c>
      <c r="H10" s="42" t="s">
        <v>140</v>
      </c>
      <c r="I10" s="42" t="s">
        <v>141</v>
      </c>
      <c r="J10" s="42" t="s">
        <v>142</v>
      </c>
      <c r="K10" s="42" t="s">
        <v>143</v>
      </c>
      <c r="L10" s="27"/>
      <c r="M10" s="27"/>
      <c r="N10" s="70"/>
      <c r="O10" s="27"/>
      <c r="P10" s="26"/>
      <c r="Q10" s="26"/>
      <c r="R10" s="25">
        <f t="shared" ref="R10:Z10" si="0">SUM(R13+R34+R39+R43)</f>
        <v>612</v>
      </c>
      <c r="S10" s="25">
        <f t="shared" si="0"/>
        <v>828</v>
      </c>
      <c r="T10" s="25">
        <f t="shared" si="0"/>
        <v>612</v>
      </c>
      <c r="U10" s="25">
        <f t="shared" si="0"/>
        <v>756</v>
      </c>
      <c r="V10" s="25">
        <f t="shared" si="0"/>
        <v>612</v>
      </c>
      <c r="W10" s="25">
        <f t="shared" si="0"/>
        <v>828</v>
      </c>
      <c r="X10" s="25">
        <f t="shared" si="0"/>
        <v>612</v>
      </c>
      <c r="Y10" s="25">
        <f t="shared" si="0"/>
        <v>468</v>
      </c>
      <c r="Z10" s="14">
        <f t="shared" si="0"/>
        <v>5328</v>
      </c>
      <c r="AA10" s="2"/>
      <c r="AB10" s="11"/>
    </row>
    <row r="11" spans="1:28" x14ac:dyDescent="0.2">
      <c r="A11" s="65">
        <v>1</v>
      </c>
      <c r="B11" s="61"/>
      <c r="C11" s="2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3">
        <v>10</v>
      </c>
      <c r="L11" s="3">
        <v>11</v>
      </c>
      <c r="M11" s="3">
        <v>12</v>
      </c>
      <c r="N11" s="71"/>
      <c r="O11" s="3">
        <v>13</v>
      </c>
      <c r="P11" s="3">
        <v>14</v>
      </c>
      <c r="Q11" s="3">
        <v>15</v>
      </c>
      <c r="R11" s="3">
        <v>16</v>
      </c>
      <c r="S11" s="3">
        <v>17</v>
      </c>
      <c r="T11" s="3">
        <v>18</v>
      </c>
      <c r="U11" s="3">
        <v>19</v>
      </c>
      <c r="V11" s="3">
        <v>20</v>
      </c>
      <c r="W11" s="3">
        <v>21</v>
      </c>
      <c r="X11" s="3">
        <v>22</v>
      </c>
      <c r="Y11" s="3">
        <v>23</v>
      </c>
      <c r="Z11" s="43">
        <v>24</v>
      </c>
      <c r="AA11" s="3">
        <v>25</v>
      </c>
      <c r="AB11" s="10"/>
    </row>
    <row r="12" spans="1:28" ht="26.25" thickBot="1" x14ac:dyDescent="0.25">
      <c r="A12" s="92"/>
      <c r="B12" s="92"/>
      <c r="C12" s="63" t="s">
        <v>144</v>
      </c>
      <c r="D12" s="93">
        <v>3</v>
      </c>
      <c r="E12" s="94">
        <v>7</v>
      </c>
      <c r="F12" s="94">
        <v>3</v>
      </c>
      <c r="G12" s="94">
        <v>13</v>
      </c>
      <c r="H12" s="94">
        <v>2</v>
      </c>
      <c r="I12" s="94">
        <v>4</v>
      </c>
      <c r="J12" s="94">
        <v>6</v>
      </c>
      <c r="K12" s="95">
        <v>8</v>
      </c>
      <c r="L12" s="92">
        <f>SUM(L13+L34+L39+L43)</f>
        <v>7590</v>
      </c>
      <c r="M12" s="92">
        <f>SUM(M13+M34+M39+M43)</f>
        <v>2123</v>
      </c>
      <c r="N12" s="92"/>
      <c r="O12" s="92">
        <f>SUM(O13+O34+O39+O43)</f>
        <v>5328</v>
      </c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10"/>
    </row>
    <row r="13" spans="1:28" ht="26.25" thickBot="1" x14ac:dyDescent="0.25">
      <c r="A13" s="97" t="s">
        <v>92</v>
      </c>
      <c r="B13" s="98" t="s">
        <v>151</v>
      </c>
      <c r="C13" s="99" t="s">
        <v>152</v>
      </c>
      <c r="D13" s="100"/>
      <c r="E13" s="100"/>
      <c r="F13" s="100"/>
      <c r="G13" s="100"/>
      <c r="H13" s="100"/>
      <c r="I13" s="100"/>
      <c r="J13" s="100"/>
      <c r="K13" s="101"/>
      <c r="L13" s="101">
        <f t="shared" ref="L13:M13" si="1">SUM(L14+L24)</f>
        <v>2245</v>
      </c>
      <c r="M13" s="101">
        <f t="shared" si="1"/>
        <v>702</v>
      </c>
      <c r="N13" s="101"/>
      <c r="O13" s="101">
        <f>SUM(O14+O24)</f>
        <v>1404</v>
      </c>
      <c r="P13" s="101">
        <f t="shared" ref="P13:AA13" si="2">SUM(P14+P24)</f>
        <v>266</v>
      </c>
      <c r="Q13" s="101">
        <f t="shared" si="2"/>
        <v>0</v>
      </c>
      <c r="R13" s="101">
        <f t="shared" si="2"/>
        <v>499</v>
      </c>
      <c r="S13" s="101">
        <f t="shared" si="2"/>
        <v>474</v>
      </c>
      <c r="T13" s="101">
        <f t="shared" si="2"/>
        <v>168</v>
      </c>
      <c r="U13" s="101">
        <f t="shared" si="2"/>
        <v>224</v>
      </c>
      <c r="V13" s="101">
        <f t="shared" si="2"/>
        <v>39</v>
      </c>
      <c r="W13" s="101">
        <f t="shared" si="2"/>
        <v>0</v>
      </c>
      <c r="X13" s="101">
        <f t="shared" si="2"/>
        <v>0</v>
      </c>
      <c r="Y13" s="101">
        <f t="shared" si="2"/>
        <v>0</v>
      </c>
      <c r="Z13" s="101">
        <f t="shared" si="2"/>
        <v>1404</v>
      </c>
      <c r="AA13" s="102">
        <f>SUM(AA34+AA39+AA43)</f>
        <v>900</v>
      </c>
      <c r="AB13" s="12">
        <f>SUM(R13:Y13)</f>
        <v>1404</v>
      </c>
    </row>
    <row r="14" spans="1:28" ht="33" customHeight="1" thickBot="1" x14ac:dyDescent="0.25">
      <c r="A14" s="107"/>
      <c r="B14" s="108"/>
      <c r="C14" s="86" t="s">
        <v>161</v>
      </c>
      <c r="D14" s="109"/>
      <c r="E14" s="109"/>
      <c r="F14" s="109"/>
      <c r="G14" s="109"/>
      <c r="H14" s="109"/>
      <c r="I14" s="109"/>
      <c r="J14" s="109"/>
      <c r="K14" s="110"/>
      <c r="L14" s="111">
        <f>SUM(L15:L23)</f>
        <v>1419</v>
      </c>
      <c r="M14" s="111">
        <f>SUM(M15:M23)</f>
        <v>428</v>
      </c>
      <c r="N14" s="111"/>
      <c r="O14" s="111">
        <f t="shared" ref="O14:Z14" si="3">SUM(O15:O23)</f>
        <v>889</v>
      </c>
      <c r="P14" s="111">
        <f t="shared" si="3"/>
        <v>149</v>
      </c>
      <c r="Q14" s="111">
        <f t="shared" si="3"/>
        <v>0</v>
      </c>
      <c r="R14" s="111">
        <f t="shared" si="3"/>
        <v>306</v>
      </c>
      <c r="S14" s="111">
        <f t="shared" si="3"/>
        <v>273</v>
      </c>
      <c r="T14" s="111">
        <f t="shared" si="3"/>
        <v>112</v>
      </c>
      <c r="U14" s="111">
        <f t="shared" si="3"/>
        <v>159</v>
      </c>
      <c r="V14" s="111">
        <f t="shared" si="3"/>
        <v>39</v>
      </c>
      <c r="W14" s="111">
        <f t="shared" si="3"/>
        <v>0</v>
      </c>
      <c r="X14" s="111">
        <f t="shared" si="3"/>
        <v>0</v>
      </c>
      <c r="Y14" s="111">
        <f t="shared" si="3"/>
        <v>0</v>
      </c>
      <c r="Z14" s="111">
        <f t="shared" si="3"/>
        <v>889</v>
      </c>
      <c r="AA14" s="112"/>
      <c r="AB14" s="12"/>
    </row>
    <row r="15" spans="1:28" ht="22.5" x14ac:dyDescent="0.2">
      <c r="A15" s="91" t="s">
        <v>116</v>
      </c>
      <c r="B15" s="72" t="s">
        <v>153</v>
      </c>
      <c r="C15" s="103" t="s">
        <v>115</v>
      </c>
      <c r="D15" s="104" t="s">
        <v>43</v>
      </c>
      <c r="E15" s="104"/>
      <c r="F15" s="104"/>
      <c r="G15" s="104" t="s">
        <v>12</v>
      </c>
      <c r="H15" s="104"/>
      <c r="I15" s="104"/>
      <c r="J15" s="104"/>
      <c r="K15" s="105"/>
      <c r="L15" s="106">
        <v>117</v>
      </c>
      <c r="M15" s="106">
        <v>39</v>
      </c>
      <c r="N15" s="106"/>
      <c r="O15" s="106">
        <v>78</v>
      </c>
      <c r="P15" s="106">
        <v>0</v>
      </c>
      <c r="Q15" s="106">
        <v>0</v>
      </c>
      <c r="R15" s="106">
        <v>19</v>
      </c>
      <c r="S15" s="106">
        <v>15</v>
      </c>
      <c r="T15" s="106">
        <v>15</v>
      </c>
      <c r="U15" s="106">
        <v>29</v>
      </c>
      <c r="V15" s="106">
        <v>0</v>
      </c>
      <c r="W15" s="106">
        <v>0</v>
      </c>
      <c r="X15" s="106">
        <v>0</v>
      </c>
      <c r="Y15" s="106">
        <v>0</v>
      </c>
      <c r="Z15" s="96">
        <f t="shared" ref="Z15:Z29" si="4">SUM(R15:Y15)</f>
        <v>78</v>
      </c>
      <c r="AA15" s="106"/>
      <c r="AB15" s="10"/>
    </row>
    <row r="16" spans="1:28" ht="22.5" x14ac:dyDescent="0.2">
      <c r="A16" s="5" t="s">
        <v>117</v>
      </c>
      <c r="B16" s="72" t="s">
        <v>153</v>
      </c>
      <c r="C16" s="22" t="s">
        <v>93</v>
      </c>
      <c r="D16" s="45"/>
      <c r="E16" s="45"/>
      <c r="F16" s="45"/>
      <c r="G16" s="45" t="s">
        <v>43</v>
      </c>
      <c r="H16" s="45"/>
      <c r="I16" s="45"/>
      <c r="J16" s="45"/>
      <c r="K16" s="15"/>
      <c r="L16" s="3">
        <f>SUM(M16:O16)</f>
        <v>176</v>
      </c>
      <c r="M16" s="3">
        <v>59</v>
      </c>
      <c r="N16" s="71"/>
      <c r="O16" s="3">
        <v>117</v>
      </c>
      <c r="P16" s="3">
        <v>0</v>
      </c>
      <c r="Q16" s="3">
        <v>0</v>
      </c>
      <c r="R16" s="3">
        <v>49</v>
      </c>
      <c r="S16" s="3">
        <v>9</v>
      </c>
      <c r="T16" s="3">
        <v>19</v>
      </c>
      <c r="U16" s="3">
        <v>40</v>
      </c>
      <c r="V16" s="3"/>
      <c r="W16" s="3"/>
      <c r="X16" s="3"/>
      <c r="Y16" s="3"/>
      <c r="Z16" s="14">
        <f t="shared" si="4"/>
        <v>117</v>
      </c>
      <c r="AA16" s="3"/>
      <c r="AB16" s="10"/>
    </row>
    <row r="17" spans="1:258" ht="13.5" thickBot="1" x14ac:dyDescent="0.25">
      <c r="A17" s="113" t="s">
        <v>118</v>
      </c>
      <c r="B17" s="89" t="s">
        <v>154</v>
      </c>
      <c r="C17" s="114" t="s">
        <v>30</v>
      </c>
      <c r="D17" s="115"/>
      <c r="E17" s="115"/>
      <c r="F17" s="115"/>
      <c r="G17" s="115" t="s">
        <v>43</v>
      </c>
      <c r="H17" s="115"/>
      <c r="I17" s="115"/>
      <c r="J17" s="115"/>
      <c r="K17" s="116"/>
      <c r="L17" s="92">
        <f>SUM(M17:O17)</f>
        <v>176</v>
      </c>
      <c r="M17" s="92">
        <v>59</v>
      </c>
      <c r="N17" s="92"/>
      <c r="O17" s="92">
        <v>117</v>
      </c>
      <c r="P17" s="92">
        <v>0</v>
      </c>
      <c r="Q17" s="92">
        <v>0</v>
      </c>
      <c r="R17" s="92">
        <v>34</v>
      </c>
      <c r="S17" s="92">
        <v>44</v>
      </c>
      <c r="T17" s="92">
        <v>17</v>
      </c>
      <c r="U17" s="92">
        <v>22</v>
      </c>
      <c r="V17" s="92">
        <v>0</v>
      </c>
      <c r="W17" s="92">
        <v>0</v>
      </c>
      <c r="X17" s="92">
        <v>0</v>
      </c>
      <c r="Y17" s="92">
        <v>0</v>
      </c>
      <c r="Z17" s="117">
        <f t="shared" si="4"/>
        <v>117</v>
      </c>
      <c r="AA17" s="92"/>
      <c r="AB17" s="10"/>
    </row>
    <row r="18" spans="1:258" customFormat="1" ht="14.25" customHeight="1" thickBot="1" x14ac:dyDescent="0.25">
      <c r="A18" s="79"/>
      <c r="B18" s="118"/>
      <c r="C18" s="119" t="s">
        <v>155</v>
      </c>
      <c r="D18" s="73"/>
      <c r="E18" s="74"/>
      <c r="F18" s="74"/>
      <c r="G18" s="75"/>
      <c r="H18" s="75"/>
      <c r="I18" s="76"/>
      <c r="J18" s="77"/>
      <c r="K18" s="78"/>
      <c r="L18" s="78"/>
      <c r="M18" s="79"/>
      <c r="N18" s="79"/>
      <c r="O18" s="79"/>
      <c r="P18" s="80"/>
      <c r="Q18" s="81"/>
      <c r="R18" s="82"/>
      <c r="S18" s="82"/>
      <c r="T18" s="82"/>
      <c r="U18" s="82"/>
      <c r="V18" s="82"/>
      <c r="W18" s="79"/>
      <c r="X18" s="83"/>
      <c r="Y18" s="120"/>
      <c r="Z18" s="120"/>
      <c r="AA18" s="121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  <c r="IW18" s="84"/>
      <c r="IX18" s="84"/>
    </row>
    <row r="19" spans="1:258" ht="21" customHeight="1" x14ac:dyDescent="0.2">
      <c r="A19" s="203" t="s">
        <v>119</v>
      </c>
      <c r="B19" s="122" t="s">
        <v>156</v>
      </c>
      <c r="C19" s="103" t="s">
        <v>162</v>
      </c>
      <c r="D19" s="104" t="s">
        <v>43</v>
      </c>
      <c r="E19" s="104"/>
      <c r="F19" s="104"/>
      <c r="G19" s="104" t="s">
        <v>12</v>
      </c>
      <c r="H19" s="104"/>
      <c r="I19" s="104"/>
      <c r="J19" s="104"/>
      <c r="K19" s="105"/>
      <c r="L19" s="106">
        <v>435</v>
      </c>
      <c r="M19" s="106">
        <v>99</v>
      </c>
      <c r="N19" s="106"/>
      <c r="O19" s="106">
        <v>234</v>
      </c>
      <c r="P19" s="106">
        <v>32</v>
      </c>
      <c r="Q19" s="106">
        <v>0</v>
      </c>
      <c r="R19" s="106">
        <v>68</v>
      </c>
      <c r="S19" s="106">
        <v>76</v>
      </c>
      <c r="T19" s="106">
        <v>46</v>
      </c>
      <c r="U19" s="106">
        <v>44</v>
      </c>
      <c r="V19" s="106">
        <v>0</v>
      </c>
      <c r="W19" s="106">
        <v>0</v>
      </c>
      <c r="X19" s="106">
        <v>0</v>
      </c>
      <c r="Y19" s="106">
        <v>0</v>
      </c>
      <c r="Z19" s="96">
        <f t="shared" si="4"/>
        <v>234</v>
      </c>
      <c r="AA19" s="106"/>
      <c r="AB19" s="10"/>
    </row>
    <row r="20" spans="1:258" x14ac:dyDescent="0.2">
      <c r="A20" s="204" t="s">
        <v>120</v>
      </c>
      <c r="B20" s="85" t="s">
        <v>157</v>
      </c>
      <c r="C20" s="22" t="s">
        <v>28</v>
      </c>
      <c r="D20" s="45"/>
      <c r="E20" s="45" t="s">
        <v>43</v>
      </c>
      <c r="F20" s="45"/>
      <c r="G20" s="45"/>
      <c r="H20" s="45"/>
      <c r="I20" s="45"/>
      <c r="J20" s="45"/>
      <c r="K20" s="15"/>
      <c r="L20" s="3">
        <f t="shared" ref="L20:L29" si="5">SUM(M20:O20)</f>
        <v>176</v>
      </c>
      <c r="M20" s="3">
        <v>59</v>
      </c>
      <c r="N20" s="71"/>
      <c r="O20" s="3">
        <v>117</v>
      </c>
      <c r="P20" s="3">
        <v>0</v>
      </c>
      <c r="Q20" s="3">
        <v>0</v>
      </c>
      <c r="R20" s="3">
        <v>69</v>
      </c>
      <c r="S20" s="3">
        <v>48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14">
        <f t="shared" si="4"/>
        <v>117</v>
      </c>
      <c r="AA20" s="3"/>
      <c r="AB20" s="10"/>
    </row>
    <row r="21" spans="1:258" x14ac:dyDescent="0.2">
      <c r="A21" s="204" t="s">
        <v>121</v>
      </c>
      <c r="B21" s="207" t="s">
        <v>158</v>
      </c>
      <c r="C21" s="22" t="s">
        <v>32</v>
      </c>
      <c r="D21" s="45"/>
      <c r="E21" s="45"/>
      <c r="F21" s="45"/>
      <c r="G21" s="45" t="s">
        <v>43</v>
      </c>
      <c r="H21" s="45"/>
      <c r="I21" s="45"/>
      <c r="J21" s="45"/>
      <c r="K21" s="15"/>
      <c r="L21" s="3">
        <f t="shared" si="5"/>
        <v>176</v>
      </c>
      <c r="M21" s="3">
        <v>59</v>
      </c>
      <c r="N21" s="71"/>
      <c r="O21" s="3">
        <v>117</v>
      </c>
      <c r="P21" s="3">
        <v>117</v>
      </c>
      <c r="Q21" s="3">
        <v>0</v>
      </c>
      <c r="R21" s="3">
        <v>34</v>
      </c>
      <c r="S21" s="3">
        <v>44</v>
      </c>
      <c r="T21" s="3">
        <v>15</v>
      </c>
      <c r="U21" s="3">
        <v>24</v>
      </c>
      <c r="V21" s="3">
        <v>0</v>
      </c>
      <c r="W21" s="3">
        <v>0</v>
      </c>
      <c r="X21" s="3">
        <v>0</v>
      </c>
      <c r="Y21" s="3">
        <v>0</v>
      </c>
      <c r="Z21" s="14">
        <f t="shared" si="4"/>
        <v>117</v>
      </c>
      <c r="AA21" s="3"/>
      <c r="AB21" s="10"/>
    </row>
    <row r="22" spans="1:258" ht="29.25" customHeight="1" x14ac:dyDescent="0.2">
      <c r="A22" s="204" t="s">
        <v>122</v>
      </c>
      <c r="B22" s="207"/>
      <c r="C22" s="22" t="s">
        <v>96</v>
      </c>
      <c r="D22" s="45"/>
      <c r="E22" s="45" t="s">
        <v>43</v>
      </c>
      <c r="F22" s="45"/>
      <c r="G22" s="45"/>
      <c r="H22" s="45"/>
      <c r="I22" s="45"/>
      <c r="J22" s="45"/>
      <c r="K22" s="15"/>
      <c r="L22" s="3">
        <f t="shared" si="5"/>
        <v>105</v>
      </c>
      <c r="M22" s="3">
        <v>35</v>
      </c>
      <c r="N22" s="71"/>
      <c r="O22" s="3">
        <v>70</v>
      </c>
      <c r="P22" s="3">
        <v>0</v>
      </c>
      <c r="Q22" s="3">
        <v>0</v>
      </c>
      <c r="R22" s="3">
        <v>33</v>
      </c>
      <c r="S22" s="3">
        <v>37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14">
        <f t="shared" si="4"/>
        <v>70</v>
      </c>
      <c r="AA22" s="3"/>
      <c r="AB22" s="10"/>
    </row>
    <row r="23" spans="1:258" ht="13.5" thickBot="1" x14ac:dyDescent="0.25">
      <c r="A23" s="205" t="s">
        <v>123</v>
      </c>
      <c r="B23" s="123" t="s">
        <v>159</v>
      </c>
      <c r="C23" s="124" t="s">
        <v>147</v>
      </c>
      <c r="D23" s="115"/>
      <c r="E23" s="115"/>
      <c r="F23" s="115"/>
      <c r="G23" s="115"/>
      <c r="H23" s="115" t="s">
        <v>43</v>
      </c>
      <c r="I23" s="115"/>
      <c r="J23" s="115"/>
      <c r="K23" s="116"/>
      <c r="L23" s="117">
        <f>SUM(M23:O23)</f>
        <v>58</v>
      </c>
      <c r="M23" s="92">
        <v>19</v>
      </c>
      <c r="N23" s="92"/>
      <c r="O23" s="92">
        <v>39</v>
      </c>
      <c r="P23" s="92"/>
      <c r="Q23" s="92"/>
      <c r="R23" s="92"/>
      <c r="S23" s="92"/>
      <c r="T23" s="92"/>
      <c r="U23" s="92"/>
      <c r="V23" s="92">
        <v>39</v>
      </c>
      <c r="W23" s="92"/>
      <c r="X23" s="92"/>
      <c r="Y23" s="92"/>
      <c r="Z23" s="117">
        <f t="shared" ref="Z23" si="6">SUM(R23:Y23)</f>
        <v>39</v>
      </c>
      <c r="AA23" s="92"/>
      <c r="AB23" s="10"/>
      <c r="AF23" s="1" t="s">
        <v>148</v>
      </c>
    </row>
    <row r="24" spans="1:258" ht="26.25" thickBot="1" x14ac:dyDescent="0.25">
      <c r="A24" s="107"/>
      <c r="B24" s="108"/>
      <c r="C24" s="109" t="s">
        <v>160</v>
      </c>
      <c r="D24" s="125"/>
      <c r="E24" s="125"/>
      <c r="F24" s="125"/>
      <c r="G24" s="125"/>
      <c r="H24" s="125"/>
      <c r="I24" s="125"/>
      <c r="J24" s="125"/>
      <c r="K24" s="126"/>
      <c r="L24" s="111">
        <f t="shared" ref="L24:M24" si="7">SUM(L25:L33)</f>
        <v>826</v>
      </c>
      <c r="M24" s="111">
        <f t="shared" si="7"/>
        <v>274</v>
      </c>
      <c r="N24" s="111"/>
      <c r="O24" s="111">
        <f>SUM(O25:O33)</f>
        <v>515</v>
      </c>
      <c r="P24" s="111">
        <f t="shared" ref="P24:Z24" si="8">SUM(P25:P33)</f>
        <v>117</v>
      </c>
      <c r="Q24" s="111">
        <f t="shared" si="8"/>
        <v>0</v>
      </c>
      <c r="R24" s="111">
        <f t="shared" si="8"/>
        <v>193</v>
      </c>
      <c r="S24" s="111">
        <f t="shared" si="8"/>
        <v>201</v>
      </c>
      <c r="T24" s="111">
        <f t="shared" si="8"/>
        <v>56</v>
      </c>
      <c r="U24" s="111">
        <f t="shared" si="8"/>
        <v>65</v>
      </c>
      <c r="V24" s="111">
        <f t="shared" si="8"/>
        <v>0</v>
      </c>
      <c r="W24" s="111">
        <f t="shared" si="8"/>
        <v>0</v>
      </c>
      <c r="X24" s="111">
        <f t="shared" si="8"/>
        <v>0</v>
      </c>
      <c r="Y24" s="111">
        <f t="shared" si="8"/>
        <v>0</v>
      </c>
      <c r="Z24" s="111">
        <f t="shared" si="8"/>
        <v>515</v>
      </c>
      <c r="AA24" s="127"/>
      <c r="AB24" s="10"/>
    </row>
    <row r="25" spans="1:258" ht="31.5" customHeight="1" x14ac:dyDescent="0.2">
      <c r="A25" s="206" t="s">
        <v>124</v>
      </c>
      <c r="B25" s="87" t="s">
        <v>159</v>
      </c>
      <c r="C25" s="103" t="s">
        <v>94</v>
      </c>
      <c r="D25" s="104"/>
      <c r="E25" s="104" t="s">
        <v>43</v>
      </c>
      <c r="F25" s="104"/>
      <c r="G25" s="104"/>
      <c r="H25" s="104"/>
      <c r="I25" s="104"/>
      <c r="J25" s="104"/>
      <c r="K25" s="105"/>
      <c r="L25" s="106">
        <f t="shared" si="5"/>
        <v>112</v>
      </c>
      <c r="M25" s="106">
        <v>34</v>
      </c>
      <c r="N25" s="106"/>
      <c r="O25" s="106">
        <v>78</v>
      </c>
      <c r="P25" s="106">
        <v>9</v>
      </c>
      <c r="Q25" s="106">
        <v>0</v>
      </c>
      <c r="R25" s="106">
        <v>48</v>
      </c>
      <c r="S25" s="106">
        <v>30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96">
        <f t="shared" si="4"/>
        <v>78</v>
      </c>
      <c r="AA25" s="106"/>
      <c r="AB25" s="10"/>
    </row>
    <row r="26" spans="1:258" x14ac:dyDescent="0.2">
      <c r="A26" s="204" t="s">
        <v>125</v>
      </c>
      <c r="B26" s="88" t="s">
        <v>157</v>
      </c>
      <c r="C26" s="22" t="s">
        <v>112</v>
      </c>
      <c r="D26" s="45"/>
      <c r="E26" s="45" t="s">
        <v>43</v>
      </c>
      <c r="F26" s="45"/>
      <c r="G26" s="45"/>
      <c r="H26" s="45"/>
      <c r="I26" s="45"/>
      <c r="J26" s="45"/>
      <c r="K26" s="15"/>
      <c r="L26" s="3">
        <f t="shared" si="5"/>
        <v>161</v>
      </c>
      <c r="M26" s="3">
        <v>53</v>
      </c>
      <c r="N26" s="71"/>
      <c r="O26" s="3">
        <v>108</v>
      </c>
      <c r="P26" s="3">
        <v>0</v>
      </c>
      <c r="Q26" s="3">
        <v>0</v>
      </c>
      <c r="R26" s="3">
        <v>60</v>
      </c>
      <c r="S26" s="3">
        <v>48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14">
        <f t="shared" si="4"/>
        <v>108</v>
      </c>
      <c r="AA26" s="3"/>
      <c r="AB26" s="10"/>
    </row>
    <row r="27" spans="1:258" x14ac:dyDescent="0.2">
      <c r="A27" s="204" t="s">
        <v>126</v>
      </c>
      <c r="B27" s="89" t="s">
        <v>159</v>
      </c>
      <c r="C27" s="22" t="s">
        <v>95</v>
      </c>
      <c r="D27" s="45"/>
      <c r="E27" s="45" t="s">
        <v>43</v>
      </c>
      <c r="F27" s="45"/>
      <c r="G27" s="45"/>
      <c r="H27" s="45"/>
      <c r="I27" s="45"/>
      <c r="J27" s="45"/>
      <c r="K27" s="15"/>
      <c r="L27" s="3">
        <f t="shared" si="5"/>
        <v>49</v>
      </c>
      <c r="M27" s="3">
        <v>13</v>
      </c>
      <c r="N27" s="71"/>
      <c r="O27" s="3">
        <v>36</v>
      </c>
      <c r="P27" s="3">
        <v>7</v>
      </c>
      <c r="Q27" s="3">
        <v>0</v>
      </c>
      <c r="R27" s="3">
        <v>17</v>
      </c>
      <c r="S27" s="3">
        <v>19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14">
        <f t="shared" si="4"/>
        <v>36</v>
      </c>
      <c r="AA27" s="3"/>
      <c r="AB27" s="10"/>
    </row>
    <row r="28" spans="1:258" x14ac:dyDescent="0.2">
      <c r="A28" s="204" t="s">
        <v>127</v>
      </c>
      <c r="B28" s="88" t="s">
        <v>157</v>
      </c>
      <c r="C28" s="22" t="s">
        <v>108</v>
      </c>
      <c r="D28" s="45"/>
      <c r="E28" s="45" t="s">
        <v>43</v>
      </c>
      <c r="F28" s="45"/>
      <c r="G28" s="45"/>
      <c r="H28" s="45"/>
      <c r="I28" s="45"/>
      <c r="J28" s="45"/>
      <c r="K28" s="15"/>
      <c r="L28" s="3">
        <f t="shared" si="5"/>
        <v>54</v>
      </c>
      <c r="M28" s="3">
        <v>18</v>
      </c>
      <c r="N28" s="71"/>
      <c r="O28" s="3">
        <v>36</v>
      </c>
      <c r="P28" s="3"/>
      <c r="Q28" s="3"/>
      <c r="R28" s="3"/>
      <c r="S28" s="16">
        <v>36</v>
      </c>
      <c r="T28" s="3"/>
      <c r="U28" s="3"/>
      <c r="V28" s="3"/>
      <c r="W28" s="3"/>
      <c r="X28" s="3"/>
      <c r="Y28" s="3"/>
      <c r="Z28" s="14">
        <f t="shared" si="4"/>
        <v>36</v>
      </c>
      <c r="AA28" s="3"/>
      <c r="AB28" s="10"/>
    </row>
    <row r="29" spans="1:258" ht="30.75" customHeight="1" thickBot="1" x14ac:dyDescent="0.25">
      <c r="A29" s="205" t="s">
        <v>128</v>
      </c>
      <c r="B29" s="123" t="s">
        <v>158</v>
      </c>
      <c r="C29" s="114" t="s">
        <v>109</v>
      </c>
      <c r="D29" s="115"/>
      <c r="E29" s="115"/>
      <c r="F29" s="115"/>
      <c r="G29" s="128"/>
      <c r="H29" s="115"/>
      <c r="I29" s="115"/>
      <c r="J29" s="115"/>
      <c r="K29" s="116"/>
      <c r="L29" s="92">
        <f t="shared" si="5"/>
        <v>54</v>
      </c>
      <c r="M29" s="92">
        <v>18</v>
      </c>
      <c r="N29" s="92"/>
      <c r="O29" s="92">
        <v>36</v>
      </c>
      <c r="P29" s="92">
        <v>8</v>
      </c>
      <c r="Q29" s="92"/>
      <c r="R29" s="92"/>
      <c r="S29" s="92"/>
      <c r="T29" s="92"/>
      <c r="U29" s="92">
        <v>36</v>
      </c>
      <c r="V29" s="92"/>
      <c r="W29" s="92"/>
      <c r="X29" s="92"/>
      <c r="Y29" s="92"/>
      <c r="Z29" s="117">
        <f t="shared" si="4"/>
        <v>36</v>
      </c>
      <c r="AA29" s="92"/>
      <c r="AB29" s="10"/>
    </row>
    <row r="30" spans="1:258" customFormat="1" ht="14.25" customHeight="1" thickBot="1" x14ac:dyDescent="0.25">
      <c r="A30" s="79"/>
      <c r="B30" s="118"/>
      <c r="C30" s="119" t="s">
        <v>155</v>
      </c>
      <c r="D30" s="73"/>
      <c r="E30" s="74"/>
      <c r="F30" s="74"/>
      <c r="G30" s="75"/>
      <c r="H30" s="75"/>
      <c r="I30" s="76"/>
      <c r="J30" s="77"/>
      <c r="K30" s="78"/>
      <c r="L30" s="78"/>
      <c r="M30" s="79"/>
      <c r="N30" s="79"/>
      <c r="O30" s="79"/>
      <c r="P30" s="80"/>
      <c r="Q30" s="81"/>
      <c r="R30" s="82"/>
      <c r="S30" s="82"/>
      <c r="T30" s="82"/>
      <c r="U30" s="82"/>
      <c r="V30" s="82"/>
      <c r="W30" s="79"/>
      <c r="X30" s="83"/>
      <c r="Y30" s="120"/>
      <c r="Z30" s="120"/>
      <c r="AA30" s="121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</row>
    <row r="31" spans="1:258" ht="23.25" thickBot="1" x14ac:dyDescent="0.25">
      <c r="A31" s="129" t="s">
        <v>129</v>
      </c>
      <c r="B31" s="130" t="s">
        <v>156</v>
      </c>
      <c r="C31" s="131" t="s">
        <v>163</v>
      </c>
      <c r="D31" s="132"/>
      <c r="E31" s="132"/>
      <c r="F31" s="132" t="s">
        <v>43</v>
      </c>
      <c r="G31" s="132"/>
      <c r="H31" s="132"/>
      <c r="I31" s="132"/>
      <c r="J31" s="132"/>
      <c r="K31" s="133"/>
      <c r="L31" s="134">
        <v>142</v>
      </c>
      <c r="M31" s="134">
        <v>53</v>
      </c>
      <c r="N31" s="134"/>
      <c r="O31" s="134">
        <v>100</v>
      </c>
      <c r="P31" s="134">
        <v>62</v>
      </c>
      <c r="Q31" s="134">
        <v>0</v>
      </c>
      <c r="R31" s="134">
        <v>34</v>
      </c>
      <c r="S31" s="134">
        <v>44</v>
      </c>
      <c r="T31" s="134">
        <v>22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ref="Z31:Z33" si="9">SUM(R31:Y31)</f>
        <v>100</v>
      </c>
      <c r="AA31" s="134"/>
      <c r="AB31" s="10"/>
    </row>
    <row r="32" spans="1:258" customFormat="1" ht="14.25" customHeight="1" thickBot="1" x14ac:dyDescent="0.25">
      <c r="A32" s="79"/>
      <c r="B32" s="90"/>
      <c r="C32" s="119" t="s">
        <v>155</v>
      </c>
      <c r="D32" s="73"/>
      <c r="E32" s="74"/>
      <c r="F32" s="74"/>
      <c r="G32" s="75"/>
      <c r="H32" s="75"/>
      <c r="I32" s="76"/>
      <c r="J32" s="77"/>
      <c r="K32" s="78"/>
      <c r="L32" s="78"/>
      <c r="M32" s="79"/>
      <c r="N32" s="79"/>
      <c r="O32" s="79"/>
      <c r="P32" s="80"/>
      <c r="Q32" s="81"/>
      <c r="R32" s="82"/>
      <c r="S32" s="82"/>
      <c r="T32" s="82"/>
      <c r="U32" s="82"/>
      <c r="V32" s="82"/>
      <c r="W32" s="79"/>
      <c r="X32" s="83"/>
      <c r="Y32" s="120"/>
      <c r="Z32" s="120"/>
      <c r="AA32" s="121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</row>
    <row r="33" spans="1:30" ht="13.5" thickBot="1" x14ac:dyDescent="0.25">
      <c r="A33" s="129" t="s">
        <v>130</v>
      </c>
      <c r="B33" s="87" t="s">
        <v>159</v>
      </c>
      <c r="C33" s="131" t="s">
        <v>149</v>
      </c>
      <c r="D33" s="132" t="s">
        <v>43</v>
      </c>
      <c r="E33" s="132"/>
      <c r="F33" s="132"/>
      <c r="G33" s="132" t="s">
        <v>12</v>
      </c>
      <c r="H33" s="132"/>
      <c r="I33" s="132"/>
      <c r="J33" s="132"/>
      <c r="K33" s="133"/>
      <c r="L33" s="134">
        <v>254</v>
      </c>
      <c r="M33" s="134">
        <v>85</v>
      </c>
      <c r="N33" s="134"/>
      <c r="O33" s="134">
        <v>121</v>
      </c>
      <c r="P33" s="134">
        <v>31</v>
      </c>
      <c r="Q33" s="134">
        <v>0</v>
      </c>
      <c r="R33" s="134">
        <v>34</v>
      </c>
      <c r="S33" s="134">
        <v>24</v>
      </c>
      <c r="T33" s="134">
        <v>34</v>
      </c>
      <c r="U33" s="134">
        <v>29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9"/>
        <v>121</v>
      </c>
      <c r="AA33" s="134"/>
      <c r="AB33" s="10"/>
      <c r="AC33" s="1" t="s">
        <v>179</v>
      </c>
      <c r="AD33" s="1" t="s">
        <v>180</v>
      </c>
    </row>
    <row r="34" spans="1:30" s="17" customFormat="1" ht="39" thickBot="1" x14ac:dyDescent="0.25">
      <c r="A34" s="139" t="s">
        <v>22</v>
      </c>
      <c r="B34" s="140"/>
      <c r="C34" s="141" t="s">
        <v>23</v>
      </c>
      <c r="D34" s="142"/>
      <c r="E34" s="142"/>
      <c r="F34" s="142"/>
      <c r="G34" s="142"/>
      <c r="H34" s="142"/>
      <c r="I34" s="142"/>
      <c r="J34" s="142"/>
      <c r="K34" s="143"/>
      <c r="L34" s="144">
        <f>SUM(L35:L38)</f>
        <v>660</v>
      </c>
      <c r="M34" s="144">
        <f t="shared" ref="M34:Y34" si="10">SUM(M35:M38)</f>
        <v>220</v>
      </c>
      <c r="N34" s="144"/>
      <c r="O34" s="144">
        <f t="shared" si="10"/>
        <v>440</v>
      </c>
      <c r="P34" s="144">
        <f t="shared" si="10"/>
        <v>273</v>
      </c>
      <c r="Q34" s="144">
        <f t="shared" si="10"/>
        <v>0</v>
      </c>
      <c r="R34" s="144">
        <f t="shared" si="10"/>
        <v>0</v>
      </c>
      <c r="S34" s="144">
        <f t="shared" si="10"/>
        <v>0</v>
      </c>
      <c r="T34" s="144">
        <f t="shared" si="10"/>
        <v>56</v>
      </c>
      <c r="U34" s="144">
        <f t="shared" si="10"/>
        <v>70</v>
      </c>
      <c r="V34" s="144">
        <f t="shared" si="10"/>
        <v>70</v>
      </c>
      <c r="W34" s="144">
        <f t="shared" si="10"/>
        <v>100</v>
      </c>
      <c r="X34" s="144">
        <f t="shared" si="10"/>
        <v>104</v>
      </c>
      <c r="Y34" s="144">
        <f t="shared" si="10"/>
        <v>40</v>
      </c>
      <c r="Z34" s="144">
        <f>SUM(R34:Y34)</f>
        <v>440</v>
      </c>
      <c r="AA34" s="145">
        <f t="shared" ref="AA34" si="11">SUM(AA35:AA38)</f>
        <v>8</v>
      </c>
      <c r="AB34" s="12"/>
      <c r="AC34" s="17">
        <v>432</v>
      </c>
      <c r="AD34" s="17">
        <v>440</v>
      </c>
    </row>
    <row r="35" spans="1:30" s="17" customFormat="1" ht="12" customHeight="1" x14ac:dyDescent="0.2">
      <c r="A35" s="136" t="s">
        <v>25</v>
      </c>
      <c r="B35" s="136"/>
      <c r="C35" s="137" t="s">
        <v>26</v>
      </c>
      <c r="D35" s="138"/>
      <c r="E35" s="138"/>
      <c r="F35" s="138"/>
      <c r="G35" s="138"/>
      <c r="H35" s="138"/>
      <c r="I35" s="104"/>
      <c r="J35" s="104" t="s">
        <v>43</v>
      </c>
      <c r="K35" s="105"/>
      <c r="L35" s="106">
        <f>SUM(M35:O35)</f>
        <v>58</v>
      </c>
      <c r="M35" s="106">
        <v>10</v>
      </c>
      <c r="N35" s="106"/>
      <c r="O35" s="106">
        <v>48</v>
      </c>
      <c r="P35" s="106">
        <f t="shared" ref="P35:P36" si="12">O35-Q35</f>
        <v>48</v>
      </c>
      <c r="Q35" s="106"/>
      <c r="R35" s="106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48</v>
      </c>
      <c r="Y35" s="106">
        <v>0</v>
      </c>
      <c r="Z35" s="96">
        <f t="shared" ref="Z35:Z38" si="13">SUM(R35:Y35)</f>
        <v>48</v>
      </c>
      <c r="AA35" s="106"/>
      <c r="AB35" s="10"/>
    </row>
    <row r="36" spans="1:30" s="17" customFormat="1" x14ac:dyDescent="0.2">
      <c r="A36" s="6" t="s">
        <v>27</v>
      </c>
      <c r="B36" s="6"/>
      <c r="C36" s="23" t="s">
        <v>28</v>
      </c>
      <c r="D36" s="47"/>
      <c r="E36" s="47"/>
      <c r="F36" s="47"/>
      <c r="G36" s="45" t="s">
        <v>43</v>
      </c>
      <c r="H36" s="47"/>
      <c r="I36" s="47"/>
      <c r="J36" s="47"/>
      <c r="K36" s="15"/>
      <c r="L36" s="3">
        <f t="shared" ref="L36:L38" si="14">SUM(M36:O36)</f>
        <v>58</v>
      </c>
      <c r="M36" s="3">
        <v>10</v>
      </c>
      <c r="N36" s="71"/>
      <c r="O36" s="3">
        <v>48</v>
      </c>
      <c r="P36" s="57">
        <f t="shared" si="12"/>
        <v>48</v>
      </c>
      <c r="Q36" s="3"/>
      <c r="R36" s="3">
        <v>0</v>
      </c>
      <c r="S36" s="3">
        <v>0</v>
      </c>
      <c r="T36" s="3">
        <v>26</v>
      </c>
      <c r="U36" s="3">
        <v>22</v>
      </c>
      <c r="V36" s="3">
        <v>0</v>
      </c>
      <c r="W36" s="3">
        <v>0</v>
      </c>
      <c r="X36" s="3">
        <v>0</v>
      </c>
      <c r="Y36" s="3">
        <v>0</v>
      </c>
      <c r="Z36" s="14">
        <f t="shared" si="13"/>
        <v>48</v>
      </c>
      <c r="AA36" s="3"/>
      <c r="AB36" s="10"/>
    </row>
    <row r="37" spans="1:30" s="17" customFormat="1" x14ac:dyDescent="0.2">
      <c r="A37" s="6" t="s">
        <v>29</v>
      </c>
      <c r="B37" s="6"/>
      <c r="C37" s="23" t="s">
        <v>30</v>
      </c>
      <c r="D37" s="47"/>
      <c r="E37" s="47"/>
      <c r="F37" s="47"/>
      <c r="G37" s="47"/>
      <c r="H37" s="47"/>
      <c r="I37" s="47"/>
      <c r="J37" s="45"/>
      <c r="K37" s="15" t="s">
        <v>43</v>
      </c>
      <c r="L37" s="3">
        <f t="shared" si="14"/>
        <v>200</v>
      </c>
      <c r="M37" s="3">
        <v>28</v>
      </c>
      <c r="N37" s="71"/>
      <c r="O37" s="3">
        <v>172</v>
      </c>
      <c r="P37" s="3">
        <v>18</v>
      </c>
      <c r="Q37" s="3"/>
      <c r="R37" s="3">
        <v>0</v>
      </c>
      <c r="S37" s="3">
        <v>0</v>
      </c>
      <c r="T37" s="3">
        <v>0</v>
      </c>
      <c r="U37" s="3">
        <v>0</v>
      </c>
      <c r="V37" s="3">
        <v>50</v>
      </c>
      <c r="W37" s="3">
        <v>72</v>
      </c>
      <c r="X37" s="3">
        <v>30</v>
      </c>
      <c r="Y37" s="3">
        <v>20</v>
      </c>
      <c r="Z37" s="14">
        <f t="shared" si="13"/>
        <v>172</v>
      </c>
      <c r="AA37" s="3">
        <v>4</v>
      </c>
      <c r="AB37" s="10"/>
    </row>
    <row r="38" spans="1:30" s="17" customFormat="1" ht="13.5" thickBot="1" x14ac:dyDescent="0.25">
      <c r="A38" s="146" t="s">
        <v>31</v>
      </c>
      <c r="B38" s="146"/>
      <c r="C38" s="147" t="s">
        <v>32</v>
      </c>
      <c r="D38" s="148"/>
      <c r="E38" s="148"/>
      <c r="F38" s="148"/>
      <c r="G38" s="148"/>
      <c r="H38" s="148"/>
      <c r="I38" s="148"/>
      <c r="J38" s="115"/>
      <c r="K38" s="116" t="s">
        <v>43</v>
      </c>
      <c r="L38" s="92">
        <f t="shared" si="14"/>
        <v>344</v>
      </c>
      <c r="M38" s="92">
        <v>172</v>
      </c>
      <c r="N38" s="92"/>
      <c r="O38" s="92">
        <v>172</v>
      </c>
      <c r="P38" s="92">
        <v>159</v>
      </c>
      <c r="Q38" s="92"/>
      <c r="R38" s="92">
        <v>0</v>
      </c>
      <c r="S38" s="92">
        <v>0</v>
      </c>
      <c r="T38" s="92">
        <v>30</v>
      </c>
      <c r="U38" s="92">
        <v>48</v>
      </c>
      <c r="V38" s="92">
        <v>20</v>
      </c>
      <c r="W38" s="92">
        <v>28</v>
      </c>
      <c r="X38" s="92">
        <v>26</v>
      </c>
      <c r="Y38" s="92">
        <v>20</v>
      </c>
      <c r="Z38" s="117">
        <f t="shared" si="13"/>
        <v>172</v>
      </c>
      <c r="AA38" s="92">
        <v>4</v>
      </c>
      <c r="AB38" s="10"/>
    </row>
    <row r="39" spans="1:30" s="17" customFormat="1" ht="26.25" thickBot="1" x14ac:dyDescent="0.25">
      <c r="A39" s="139" t="s">
        <v>13</v>
      </c>
      <c r="B39" s="140"/>
      <c r="C39" s="141" t="s">
        <v>33</v>
      </c>
      <c r="D39" s="142"/>
      <c r="E39" s="142"/>
      <c r="F39" s="142"/>
      <c r="G39" s="142"/>
      <c r="H39" s="142"/>
      <c r="I39" s="142"/>
      <c r="J39" s="142"/>
      <c r="K39" s="144"/>
      <c r="L39" s="144">
        <f>SUM(L40:L42)</f>
        <v>206</v>
      </c>
      <c r="M39" s="144">
        <f t="shared" ref="M39:Y39" si="15">SUM(M40:M42)</f>
        <v>74</v>
      </c>
      <c r="N39" s="144"/>
      <c r="O39" s="144">
        <f t="shared" si="15"/>
        <v>132</v>
      </c>
      <c r="P39" s="144">
        <f t="shared" si="15"/>
        <v>66</v>
      </c>
      <c r="Q39" s="144">
        <f t="shared" si="15"/>
        <v>0</v>
      </c>
      <c r="R39" s="144">
        <f t="shared" si="15"/>
        <v>0</v>
      </c>
      <c r="S39" s="144">
        <f t="shared" si="15"/>
        <v>0</v>
      </c>
      <c r="T39" s="144">
        <f t="shared" si="15"/>
        <v>0</v>
      </c>
      <c r="U39" s="144">
        <f t="shared" si="15"/>
        <v>100</v>
      </c>
      <c r="V39" s="144">
        <f t="shared" si="15"/>
        <v>0</v>
      </c>
      <c r="W39" s="144">
        <f t="shared" si="15"/>
        <v>0</v>
      </c>
      <c r="X39" s="144">
        <f t="shared" si="15"/>
        <v>32</v>
      </c>
      <c r="Y39" s="144">
        <f t="shared" si="15"/>
        <v>0</v>
      </c>
      <c r="Z39" s="144">
        <f>SUM(R39:Y39)</f>
        <v>132</v>
      </c>
      <c r="AA39" s="145">
        <f>SUM(AA40:AA42)</f>
        <v>0</v>
      </c>
      <c r="AB39" s="12"/>
      <c r="AC39" s="17">
        <v>168</v>
      </c>
      <c r="AD39" s="17">
        <v>132</v>
      </c>
    </row>
    <row r="40" spans="1:30" s="17" customFormat="1" x14ac:dyDescent="0.2">
      <c r="A40" s="136" t="s">
        <v>34</v>
      </c>
      <c r="B40" s="136"/>
      <c r="C40" s="137" t="s">
        <v>35</v>
      </c>
      <c r="D40" s="138"/>
      <c r="E40" s="138"/>
      <c r="F40" s="138"/>
      <c r="G40" s="104"/>
      <c r="H40" s="138"/>
      <c r="I40" s="138"/>
      <c r="J40" s="138"/>
      <c r="K40" s="105"/>
      <c r="L40" s="106">
        <f>SUM(M40:O40)</f>
        <v>63</v>
      </c>
      <c r="M40" s="106">
        <v>21</v>
      </c>
      <c r="N40" s="106"/>
      <c r="O40" s="106">
        <v>42</v>
      </c>
      <c r="P40" s="106">
        <v>28</v>
      </c>
      <c r="Q40" s="106"/>
      <c r="R40" s="106">
        <v>0</v>
      </c>
      <c r="S40" s="106">
        <v>0</v>
      </c>
      <c r="T40" s="106">
        <v>0</v>
      </c>
      <c r="U40" s="106">
        <v>42</v>
      </c>
      <c r="V40" s="106">
        <v>0</v>
      </c>
      <c r="W40" s="106">
        <v>0</v>
      </c>
      <c r="X40" s="106">
        <v>0</v>
      </c>
      <c r="Y40" s="106">
        <v>0</v>
      </c>
      <c r="Z40" s="96">
        <f t="shared" ref="Z40:Z42" si="16">SUM(R40:Y40)</f>
        <v>42</v>
      </c>
      <c r="AA40" s="106"/>
      <c r="AB40" s="10"/>
    </row>
    <row r="41" spans="1:30" s="17" customFormat="1" ht="25.5" x14ac:dyDescent="0.2">
      <c r="A41" s="6" t="s">
        <v>36</v>
      </c>
      <c r="B41" s="6"/>
      <c r="C41" s="23" t="s">
        <v>37</v>
      </c>
      <c r="D41" s="47"/>
      <c r="E41" s="47"/>
      <c r="F41" s="47"/>
      <c r="G41" s="47"/>
      <c r="H41" s="47"/>
      <c r="I41" s="45"/>
      <c r="J41" s="45" t="s">
        <v>43</v>
      </c>
      <c r="K41" s="15"/>
      <c r="L41" s="3">
        <f t="shared" ref="L41:L42" si="17">SUM(M41:O41)</f>
        <v>48</v>
      </c>
      <c r="M41" s="3">
        <v>16</v>
      </c>
      <c r="N41" s="71"/>
      <c r="O41" s="3">
        <v>32</v>
      </c>
      <c r="P41" s="57">
        <v>3</v>
      </c>
      <c r="Q41" s="3"/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32</v>
      </c>
      <c r="Y41" s="3"/>
      <c r="Z41" s="14">
        <f t="shared" si="16"/>
        <v>32</v>
      </c>
      <c r="AA41" s="3"/>
      <c r="AB41" s="10"/>
    </row>
    <row r="42" spans="1:30" s="17" customFormat="1" ht="27" customHeight="1" thickBot="1" x14ac:dyDescent="0.25">
      <c r="A42" s="146" t="s">
        <v>38</v>
      </c>
      <c r="B42" s="146"/>
      <c r="C42" s="147" t="s">
        <v>39</v>
      </c>
      <c r="D42" s="148"/>
      <c r="E42" s="148"/>
      <c r="F42" s="148"/>
      <c r="G42" s="115" t="s">
        <v>43</v>
      </c>
      <c r="H42" s="148"/>
      <c r="I42" s="148"/>
      <c r="J42" s="148"/>
      <c r="K42" s="116"/>
      <c r="L42" s="92">
        <f t="shared" si="17"/>
        <v>95</v>
      </c>
      <c r="M42" s="92">
        <v>37</v>
      </c>
      <c r="N42" s="92"/>
      <c r="O42" s="92">
        <v>58</v>
      </c>
      <c r="P42" s="92">
        <v>35</v>
      </c>
      <c r="Q42" s="92"/>
      <c r="R42" s="92">
        <v>0</v>
      </c>
      <c r="S42" s="92">
        <v>0</v>
      </c>
      <c r="T42" s="92">
        <v>0</v>
      </c>
      <c r="U42" s="92">
        <v>58</v>
      </c>
      <c r="V42" s="92"/>
      <c r="W42" s="92">
        <v>0</v>
      </c>
      <c r="X42" s="92">
        <v>0</v>
      </c>
      <c r="Y42" s="92">
        <v>0</v>
      </c>
      <c r="Z42" s="117">
        <f t="shared" si="16"/>
        <v>58</v>
      </c>
      <c r="AA42" s="92"/>
      <c r="AB42" s="10"/>
      <c r="AC42" s="18"/>
    </row>
    <row r="43" spans="1:30" s="17" customFormat="1" ht="25.5" customHeight="1" thickBot="1" x14ac:dyDescent="0.25">
      <c r="A43" s="139" t="s">
        <v>14</v>
      </c>
      <c r="B43" s="140"/>
      <c r="C43" s="141" t="s">
        <v>40</v>
      </c>
      <c r="D43" s="142"/>
      <c r="E43" s="142"/>
      <c r="F43" s="142"/>
      <c r="G43" s="142"/>
      <c r="H43" s="142"/>
      <c r="I43" s="142"/>
      <c r="J43" s="142"/>
      <c r="K43" s="144"/>
      <c r="L43" s="144">
        <f t="shared" ref="L43:AA43" si="18">L44+L53</f>
        <v>4479</v>
      </c>
      <c r="M43" s="144">
        <f t="shared" si="18"/>
        <v>1127</v>
      </c>
      <c r="N43" s="144"/>
      <c r="O43" s="144">
        <f>O44+O53</f>
        <v>3352</v>
      </c>
      <c r="P43" s="144">
        <f t="shared" si="18"/>
        <v>947</v>
      </c>
      <c r="Q43" s="144">
        <f t="shared" si="18"/>
        <v>110</v>
      </c>
      <c r="R43" s="144">
        <f t="shared" si="18"/>
        <v>113</v>
      </c>
      <c r="S43" s="144">
        <f>SUM(S44+S53)</f>
        <v>354</v>
      </c>
      <c r="T43" s="144">
        <f t="shared" si="18"/>
        <v>388</v>
      </c>
      <c r="U43" s="144">
        <f t="shared" si="18"/>
        <v>362</v>
      </c>
      <c r="V43" s="144">
        <f t="shared" si="18"/>
        <v>503</v>
      </c>
      <c r="W43" s="144">
        <f t="shared" si="18"/>
        <v>728</v>
      </c>
      <c r="X43" s="144">
        <f t="shared" si="18"/>
        <v>476</v>
      </c>
      <c r="Y43" s="144">
        <f t="shared" si="18"/>
        <v>428</v>
      </c>
      <c r="Z43" s="144">
        <f>SUM(R43:Y43)</f>
        <v>3352</v>
      </c>
      <c r="AA43" s="145">
        <f t="shared" si="18"/>
        <v>892</v>
      </c>
      <c r="AB43" s="12"/>
    </row>
    <row r="44" spans="1:30" s="17" customFormat="1" ht="26.25" thickBot="1" x14ac:dyDescent="0.25">
      <c r="A44" s="139" t="s">
        <v>15</v>
      </c>
      <c r="B44" s="140"/>
      <c r="C44" s="141" t="s">
        <v>41</v>
      </c>
      <c r="D44" s="142"/>
      <c r="E44" s="142"/>
      <c r="F44" s="142"/>
      <c r="G44" s="142"/>
      <c r="H44" s="142"/>
      <c r="I44" s="142"/>
      <c r="J44" s="142"/>
      <c r="K44" s="144"/>
      <c r="L44" s="144">
        <f>SUM(L45:L52)</f>
        <v>794</v>
      </c>
      <c r="M44" s="144">
        <f t="shared" ref="M44:AA44" si="19">SUM(M45:M52)</f>
        <v>264</v>
      </c>
      <c r="N44" s="144"/>
      <c r="O44" s="144">
        <f t="shared" si="19"/>
        <v>530</v>
      </c>
      <c r="P44" s="144">
        <f t="shared" si="19"/>
        <v>274</v>
      </c>
      <c r="Q44" s="144">
        <f t="shared" si="19"/>
        <v>0</v>
      </c>
      <c r="R44" s="144">
        <f t="shared" si="19"/>
        <v>19</v>
      </c>
      <c r="S44" s="144">
        <f t="shared" si="19"/>
        <v>112</v>
      </c>
      <c r="T44" s="144">
        <f t="shared" si="19"/>
        <v>34</v>
      </c>
      <c r="U44" s="144">
        <f t="shared" si="19"/>
        <v>99</v>
      </c>
      <c r="V44" s="144">
        <f t="shared" si="19"/>
        <v>20</v>
      </c>
      <c r="W44" s="144">
        <f t="shared" si="19"/>
        <v>88</v>
      </c>
      <c r="X44" s="144">
        <f t="shared" si="19"/>
        <v>74</v>
      </c>
      <c r="Y44" s="144">
        <f t="shared" si="19"/>
        <v>84</v>
      </c>
      <c r="Z44" s="144">
        <f>SUM(R44:Y44)</f>
        <v>530</v>
      </c>
      <c r="AA44" s="145">
        <f>SUM(AA45:AA52)</f>
        <v>58</v>
      </c>
      <c r="AB44" s="12"/>
      <c r="AC44" s="17">
        <v>468</v>
      </c>
      <c r="AD44" s="17">
        <v>530</v>
      </c>
    </row>
    <row r="45" spans="1:30" s="17" customFormat="1" x14ac:dyDescent="0.2">
      <c r="A45" s="136" t="s">
        <v>81</v>
      </c>
      <c r="B45" s="136"/>
      <c r="C45" s="137" t="s">
        <v>42</v>
      </c>
      <c r="D45" s="138"/>
      <c r="E45" s="138"/>
      <c r="F45" s="138"/>
      <c r="G45" s="138"/>
      <c r="H45" s="138"/>
      <c r="I45" s="104" t="s">
        <v>43</v>
      </c>
      <c r="J45" s="138"/>
      <c r="K45" s="105"/>
      <c r="L45" s="106">
        <f>SUM(M45:O45)</f>
        <v>105</v>
      </c>
      <c r="M45" s="106">
        <v>33</v>
      </c>
      <c r="N45" s="106"/>
      <c r="O45" s="106">
        <v>72</v>
      </c>
      <c r="P45" s="106">
        <v>64</v>
      </c>
      <c r="Q45" s="106"/>
      <c r="R45" s="106">
        <v>0</v>
      </c>
      <c r="S45" s="106">
        <v>0</v>
      </c>
      <c r="T45" s="106">
        <v>14</v>
      </c>
      <c r="U45" s="106">
        <v>18</v>
      </c>
      <c r="V45" s="106">
        <v>20</v>
      </c>
      <c r="W45" s="106">
        <v>20</v>
      </c>
      <c r="X45" s="106">
        <v>0</v>
      </c>
      <c r="Y45" s="106">
        <v>0</v>
      </c>
      <c r="Z45" s="96">
        <f t="shared" ref="Z45:Z85" si="20">SUM(R45:Y45)</f>
        <v>72</v>
      </c>
      <c r="AA45" s="106">
        <v>6</v>
      </c>
      <c r="AB45" s="10"/>
    </row>
    <row r="46" spans="1:30" s="17" customFormat="1" ht="25.5" x14ac:dyDescent="0.2">
      <c r="A46" s="6" t="s">
        <v>85</v>
      </c>
      <c r="B46" s="6"/>
      <c r="C46" s="23" t="s">
        <v>44</v>
      </c>
      <c r="D46" s="47"/>
      <c r="E46" s="47"/>
      <c r="F46" s="47"/>
      <c r="G46" s="47"/>
      <c r="H46" s="47"/>
      <c r="I46" s="47"/>
      <c r="J46" s="48" t="s">
        <v>43</v>
      </c>
      <c r="K46" s="15"/>
      <c r="L46" s="3">
        <f t="shared" ref="L46:L85" si="21">SUM(M46:O46)</f>
        <v>72</v>
      </c>
      <c r="M46" s="3">
        <v>24</v>
      </c>
      <c r="N46" s="71"/>
      <c r="O46" s="3">
        <v>48</v>
      </c>
      <c r="P46" s="3">
        <v>10</v>
      </c>
      <c r="Q46" s="3"/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48</v>
      </c>
      <c r="Y46" s="3"/>
      <c r="Z46" s="14">
        <f t="shared" si="20"/>
        <v>48</v>
      </c>
      <c r="AA46" s="3">
        <v>8</v>
      </c>
      <c r="AB46" s="10"/>
    </row>
    <row r="47" spans="1:30" s="17" customFormat="1" x14ac:dyDescent="0.2">
      <c r="A47" s="6" t="s">
        <v>82</v>
      </c>
      <c r="B47" s="6"/>
      <c r="C47" s="23" t="s">
        <v>45</v>
      </c>
      <c r="D47" s="47"/>
      <c r="E47" s="48" t="s">
        <v>43</v>
      </c>
      <c r="F47" s="47"/>
      <c r="G47" s="47"/>
      <c r="H47" s="47"/>
      <c r="I47" s="47"/>
      <c r="J47" s="47"/>
      <c r="K47" s="15"/>
      <c r="L47" s="3">
        <f t="shared" si="21"/>
        <v>120</v>
      </c>
      <c r="M47" s="3">
        <v>40</v>
      </c>
      <c r="N47" s="71"/>
      <c r="O47" s="3">
        <v>80</v>
      </c>
      <c r="P47" s="3">
        <v>40</v>
      </c>
      <c r="Q47" s="3"/>
      <c r="R47" s="3">
        <v>19</v>
      </c>
      <c r="S47" s="3">
        <v>61</v>
      </c>
      <c r="T47" s="3"/>
      <c r="U47" s="3"/>
      <c r="V47" s="3">
        <v>0</v>
      </c>
      <c r="W47" s="3">
        <v>0</v>
      </c>
      <c r="X47" s="3">
        <v>0</v>
      </c>
      <c r="Y47" s="3">
        <v>0</v>
      </c>
      <c r="Z47" s="14">
        <f t="shared" si="20"/>
        <v>80</v>
      </c>
      <c r="AA47" s="3">
        <v>8</v>
      </c>
      <c r="AB47" s="10"/>
    </row>
    <row r="48" spans="1:30" s="17" customFormat="1" ht="25.5" x14ac:dyDescent="0.2">
      <c r="A48" s="6" t="s">
        <v>84</v>
      </c>
      <c r="B48" s="6"/>
      <c r="C48" s="23" t="s">
        <v>177</v>
      </c>
      <c r="D48" s="47"/>
      <c r="E48" s="47"/>
      <c r="F48" s="47"/>
      <c r="G48" s="48" t="s">
        <v>43</v>
      </c>
      <c r="H48" s="47"/>
      <c r="I48" s="47"/>
      <c r="J48" s="47"/>
      <c r="K48" s="15"/>
      <c r="L48" s="3">
        <f t="shared" si="21"/>
        <v>180</v>
      </c>
      <c r="M48" s="3">
        <v>60</v>
      </c>
      <c r="N48" s="71"/>
      <c r="O48" s="3">
        <v>120</v>
      </c>
      <c r="P48" s="3">
        <v>110</v>
      </c>
      <c r="Q48" s="3"/>
      <c r="R48" s="3">
        <v>0</v>
      </c>
      <c r="S48" s="3">
        <v>51</v>
      </c>
      <c r="T48" s="3">
        <v>20</v>
      </c>
      <c r="U48" s="3">
        <v>49</v>
      </c>
      <c r="V48" s="3">
        <v>0</v>
      </c>
      <c r="W48" s="3">
        <v>0</v>
      </c>
      <c r="X48" s="3">
        <v>0</v>
      </c>
      <c r="Y48" s="3">
        <v>0</v>
      </c>
      <c r="Z48" s="14">
        <f t="shared" si="20"/>
        <v>120</v>
      </c>
      <c r="AA48" s="3"/>
      <c r="AB48" s="10"/>
    </row>
    <row r="49" spans="1:30" s="17" customFormat="1" x14ac:dyDescent="0.2">
      <c r="A49" s="6" t="s">
        <v>86</v>
      </c>
      <c r="B49" s="6"/>
      <c r="C49" s="23" t="s">
        <v>46</v>
      </c>
      <c r="D49" s="47"/>
      <c r="E49" s="47"/>
      <c r="F49" s="47"/>
      <c r="G49" s="47"/>
      <c r="H49" s="47"/>
      <c r="I49" s="47"/>
      <c r="J49" s="47"/>
      <c r="K49" s="15" t="s">
        <v>43</v>
      </c>
      <c r="L49" s="3">
        <f t="shared" si="21"/>
        <v>93</v>
      </c>
      <c r="M49" s="3">
        <v>31</v>
      </c>
      <c r="N49" s="71"/>
      <c r="O49" s="3">
        <v>62</v>
      </c>
      <c r="P49" s="3">
        <v>19</v>
      </c>
      <c r="Q49" s="3"/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26</v>
      </c>
      <c r="Y49" s="3">
        <v>36</v>
      </c>
      <c r="Z49" s="14">
        <f t="shared" si="20"/>
        <v>62</v>
      </c>
      <c r="AA49" s="3"/>
      <c r="AB49" s="10"/>
    </row>
    <row r="50" spans="1:30" s="17" customFormat="1" ht="24.75" customHeight="1" x14ac:dyDescent="0.2">
      <c r="A50" s="6" t="s">
        <v>87</v>
      </c>
      <c r="B50" s="6"/>
      <c r="C50" s="23" t="s">
        <v>47</v>
      </c>
      <c r="D50" s="47"/>
      <c r="E50" s="47"/>
      <c r="F50" s="47"/>
      <c r="G50" s="47"/>
      <c r="H50" s="47"/>
      <c r="I50" s="47"/>
      <c r="J50" s="47"/>
      <c r="K50" s="15" t="s">
        <v>43</v>
      </c>
      <c r="L50" s="3">
        <f t="shared" si="21"/>
        <v>72</v>
      </c>
      <c r="M50" s="3">
        <v>24</v>
      </c>
      <c r="N50" s="71"/>
      <c r="O50" s="3">
        <v>48</v>
      </c>
      <c r="P50" s="3">
        <v>11</v>
      </c>
      <c r="Q50" s="3"/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48</v>
      </c>
      <c r="Z50" s="14">
        <f t="shared" si="20"/>
        <v>48</v>
      </c>
      <c r="AA50" s="3"/>
      <c r="AB50" s="10"/>
    </row>
    <row r="51" spans="1:30" s="33" customFormat="1" ht="16.5" customHeight="1" x14ac:dyDescent="0.2">
      <c r="A51" s="28" t="s">
        <v>88</v>
      </c>
      <c r="B51" s="28"/>
      <c r="C51" s="29" t="s">
        <v>48</v>
      </c>
      <c r="D51" s="49"/>
      <c r="E51" s="49"/>
      <c r="F51" s="49"/>
      <c r="G51" s="49"/>
      <c r="H51" s="49"/>
      <c r="I51" s="50" t="s">
        <v>43</v>
      </c>
      <c r="J51" s="49"/>
      <c r="K51" s="30"/>
      <c r="L51" s="30">
        <f t="shared" si="21"/>
        <v>104</v>
      </c>
      <c r="M51" s="30">
        <v>36</v>
      </c>
      <c r="N51" s="30"/>
      <c r="O51" s="30">
        <v>68</v>
      </c>
      <c r="P51" s="30">
        <v>20</v>
      </c>
      <c r="Q51" s="30"/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68</v>
      </c>
      <c r="X51" s="30">
        <v>0</v>
      </c>
      <c r="Y51" s="30">
        <v>0</v>
      </c>
      <c r="Z51" s="31">
        <f t="shared" si="20"/>
        <v>68</v>
      </c>
      <c r="AA51" s="30">
        <v>4</v>
      </c>
      <c r="AB51" s="32"/>
    </row>
    <row r="52" spans="1:30" s="17" customFormat="1" ht="13.5" thickBot="1" x14ac:dyDescent="0.25">
      <c r="A52" s="146" t="s">
        <v>83</v>
      </c>
      <c r="B52" s="146"/>
      <c r="C52" s="147" t="s">
        <v>49</v>
      </c>
      <c r="D52" s="148"/>
      <c r="E52" s="148"/>
      <c r="F52" s="148"/>
      <c r="G52" s="149" t="s">
        <v>43</v>
      </c>
      <c r="H52" s="148"/>
      <c r="I52" s="148"/>
      <c r="J52" s="148"/>
      <c r="K52" s="116"/>
      <c r="L52" s="92">
        <f t="shared" si="21"/>
        <v>48</v>
      </c>
      <c r="M52" s="92">
        <v>16</v>
      </c>
      <c r="N52" s="92"/>
      <c r="O52" s="92">
        <v>32</v>
      </c>
      <c r="P52" s="92">
        <v>0</v>
      </c>
      <c r="Q52" s="92"/>
      <c r="R52" s="92"/>
      <c r="S52" s="92"/>
      <c r="T52" s="92">
        <v>0</v>
      </c>
      <c r="U52" s="92">
        <v>32</v>
      </c>
      <c r="V52" s="92">
        <v>0</v>
      </c>
      <c r="W52" s="92">
        <v>0</v>
      </c>
      <c r="X52" s="92">
        <v>0</v>
      </c>
      <c r="Y52" s="92">
        <v>0</v>
      </c>
      <c r="Z52" s="117">
        <f t="shared" si="20"/>
        <v>32</v>
      </c>
      <c r="AA52" s="92">
        <v>32</v>
      </c>
      <c r="AB52" s="10"/>
    </row>
    <row r="53" spans="1:30" s="17" customFormat="1" ht="13.5" thickBot="1" x14ac:dyDescent="0.25">
      <c r="A53" s="158" t="s">
        <v>20</v>
      </c>
      <c r="B53" s="140"/>
      <c r="C53" s="141" t="s">
        <v>50</v>
      </c>
      <c r="D53" s="142"/>
      <c r="E53" s="142"/>
      <c r="F53" s="142"/>
      <c r="G53" s="142"/>
      <c r="H53" s="142"/>
      <c r="I53" s="142"/>
      <c r="J53" s="142"/>
      <c r="K53" s="144"/>
      <c r="L53" s="144">
        <f t="shared" si="21"/>
        <v>3685</v>
      </c>
      <c r="M53" s="144">
        <f t="shared" ref="M53:Y53" si="22">M54+M61+M68+M74+M80</f>
        <v>863</v>
      </c>
      <c r="N53" s="144"/>
      <c r="O53" s="144">
        <f t="shared" si="22"/>
        <v>2822</v>
      </c>
      <c r="P53" s="144">
        <f t="shared" si="22"/>
        <v>673</v>
      </c>
      <c r="Q53" s="144">
        <f t="shared" si="22"/>
        <v>110</v>
      </c>
      <c r="R53" s="144">
        <f t="shared" si="22"/>
        <v>94</v>
      </c>
      <c r="S53" s="144">
        <f t="shared" si="22"/>
        <v>242</v>
      </c>
      <c r="T53" s="144">
        <f t="shared" si="22"/>
        <v>354</v>
      </c>
      <c r="U53" s="144">
        <f t="shared" si="22"/>
        <v>263</v>
      </c>
      <c r="V53" s="144">
        <f t="shared" si="22"/>
        <v>483</v>
      </c>
      <c r="W53" s="144">
        <f t="shared" si="22"/>
        <v>640</v>
      </c>
      <c r="X53" s="144">
        <f t="shared" si="22"/>
        <v>402</v>
      </c>
      <c r="Y53" s="144">
        <f t="shared" si="22"/>
        <v>344</v>
      </c>
      <c r="Z53" s="144">
        <f t="shared" si="20"/>
        <v>2822</v>
      </c>
      <c r="AA53" s="145">
        <f>AA54+AA61+AA68+AA74+AA80</f>
        <v>834</v>
      </c>
      <c r="AB53" s="12"/>
      <c r="AC53" s="17">
        <v>1056</v>
      </c>
      <c r="AD53" s="17">
        <v>1922</v>
      </c>
    </row>
    <row r="54" spans="1:30" s="17" customFormat="1" ht="26.25" thickBot="1" x14ac:dyDescent="0.25">
      <c r="A54" s="139" t="s">
        <v>16</v>
      </c>
      <c r="B54" s="151"/>
      <c r="C54" s="152" t="s">
        <v>51</v>
      </c>
      <c r="D54" s="153"/>
      <c r="E54" s="153"/>
      <c r="F54" s="153"/>
      <c r="G54" s="153"/>
      <c r="H54" s="153"/>
      <c r="I54" s="153"/>
      <c r="J54" s="153"/>
      <c r="K54" s="154"/>
      <c r="L54" s="154">
        <f>SUM(L55:L58)</f>
        <v>627</v>
      </c>
      <c r="M54" s="154">
        <f>SUM(M55:M58)</f>
        <v>173</v>
      </c>
      <c r="N54" s="154"/>
      <c r="O54" s="155">
        <f t="shared" ref="O54:AA54" si="23">SUM(O55:O58)</f>
        <v>454</v>
      </c>
      <c r="P54" s="154">
        <f t="shared" si="23"/>
        <v>221</v>
      </c>
      <c r="Q54" s="154">
        <f t="shared" si="23"/>
        <v>0</v>
      </c>
      <c r="R54" s="154">
        <f t="shared" si="23"/>
        <v>0</v>
      </c>
      <c r="S54" s="154">
        <f t="shared" si="23"/>
        <v>0</v>
      </c>
      <c r="T54" s="154">
        <f t="shared" si="23"/>
        <v>0</v>
      </c>
      <c r="U54" s="154">
        <f t="shared" si="23"/>
        <v>0</v>
      </c>
      <c r="V54" s="154">
        <f t="shared" si="23"/>
        <v>131</v>
      </c>
      <c r="W54" s="154">
        <f t="shared" si="23"/>
        <v>242</v>
      </c>
      <c r="X54" s="154">
        <f t="shared" si="23"/>
        <v>23</v>
      </c>
      <c r="Y54" s="154">
        <f t="shared" si="23"/>
        <v>58</v>
      </c>
      <c r="Z54" s="156">
        <f t="shared" si="20"/>
        <v>454</v>
      </c>
      <c r="AA54" s="157">
        <f t="shared" si="23"/>
        <v>63</v>
      </c>
      <c r="AB54" s="12"/>
      <c r="AC54" s="17">
        <f>SUM(AC34:AC53)</f>
        <v>2124</v>
      </c>
      <c r="AD54" s="17">
        <f>SUM(AD34:AD53)</f>
        <v>3024</v>
      </c>
    </row>
    <row r="55" spans="1:30" s="17" customFormat="1" ht="25.5" x14ac:dyDescent="0.2">
      <c r="A55" s="136" t="s">
        <v>52</v>
      </c>
      <c r="B55" s="136"/>
      <c r="C55" s="137" t="s">
        <v>53</v>
      </c>
      <c r="D55" s="138"/>
      <c r="E55" s="138"/>
      <c r="F55" s="138"/>
      <c r="G55" s="138"/>
      <c r="H55" s="138"/>
      <c r="I55" s="138"/>
      <c r="J55" s="150" t="s">
        <v>43</v>
      </c>
      <c r="K55" s="105"/>
      <c r="L55" s="106">
        <f t="shared" si="21"/>
        <v>260</v>
      </c>
      <c r="M55" s="106">
        <v>87</v>
      </c>
      <c r="N55" s="106"/>
      <c r="O55" s="106">
        <v>173</v>
      </c>
      <c r="P55" s="106">
        <v>104</v>
      </c>
      <c r="Q55" s="106"/>
      <c r="R55" s="106">
        <v>0</v>
      </c>
      <c r="S55" s="106">
        <v>0</v>
      </c>
      <c r="T55" s="106">
        <v>0</v>
      </c>
      <c r="U55" s="106">
        <v>0</v>
      </c>
      <c r="V55" s="106">
        <v>56</v>
      </c>
      <c r="W55" s="106">
        <v>94</v>
      </c>
      <c r="X55" s="106">
        <v>23</v>
      </c>
      <c r="Y55" s="106"/>
      <c r="Z55" s="96">
        <f t="shared" si="20"/>
        <v>173</v>
      </c>
      <c r="AA55" s="106">
        <v>63</v>
      </c>
      <c r="AB55" s="10"/>
    </row>
    <row r="56" spans="1:30" s="52" customFormat="1" ht="26.25" thickBot="1" x14ac:dyDescent="0.25">
      <c r="A56" s="159" t="s">
        <v>113</v>
      </c>
      <c r="B56" s="159"/>
      <c r="C56" s="160" t="s">
        <v>114</v>
      </c>
      <c r="D56" s="161"/>
      <c r="E56" s="161"/>
      <c r="F56" s="161"/>
      <c r="G56" s="161"/>
      <c r="H56" s="161"/>
      <c r="I56" s="161"/>
      <c r="J56" s="161"/>
      <c r="K56" s="162" t="s">
        <v>43</v>
      </c>
      <c r="L56" s="162">
        <f t="shared" si="21"/>
        <v>259</v>
      </c>
      <c r="M56" s="162">
        <v>86</v>
      </c>
      <c r="N56" s="162"/>
      <c r="O56" s="162">
        <v>173</v>
      </c>
      <c r="P56" s="162">
        <v>117</v>
      </c>
      <c r="Q56" s="162"/>
      <c r="R56" s="162"/>
      <c r="S56" s="162"/>
      <c r="T56" s="162"/>
      <c r="U56" s="162"/>
      <c r="V56" s="162">
        <v>57</v>
      </c>
      <c r="W56" s="162">
        <v>94</v>
      </c>
      <c r="X56" s="162"/>
      <c r="Y56" s="162">
        <v>22</v>
      </c>
      <c r="Z56" s="163">
        <f t="shared" si="20"/>
        <v>173</v>
      </c>
      <c r="AA56" s="162"/>
      <c r="AB56" s="51"/>
    </row>
    <row r="57" spans="1:30" s="33" customFormat="1" ht="13.5" thickBot="1" x14ac:dyDescent="0.25">
      <c r="A57" s="176" t="s">
        <v>54</v>
      </c>
      <c r="B57" s="177"/>
      <c r="C57" s="178" t="s">
        <v>55</v>
      </c>
      <c r="D57" s="179"/>
      <c r="E57" s="179"/>
      <c r="F57" s="179"/>
      <c r="G57" s="179"/>
      <c r="H57" s="179"/>
      <c r="I57" s="180" t="s">
        <v>43</v>
      </c>
      <c r="J57" s="179"/>
      <c r="K57" s="181"/>
      <c r="L57" s="181">
        <f t="shared" si="21"/>
        <v>72</v>
      </c>
      <c r="M57" s="181"/>
      <c r="N57" s="181"/>
      <c r="O57" s="181">
        <v>72</v>
      </c>
      <c r="P57" s="181"/>
      <c r="Q57" s="181"/>
      <c r="R57" s="181">
        <v>0</v>
      </c>
      <c r="S57" s="181">
        <v>0</v>
      </c>
      <c r="T57" s="181">
        <v>0</v>
      </c>
      <c r="U57" s="181">
        <v>0</v>
      </c>
      <c r="V57" s="181">
        <v>18</v>
      </c>
      <c r="W57" s="181">
        <v>54</v>
      </c>
      <c r="X57" s="181">
        <v>0</v>
      </c>
      <c r="Y57" s="181">
        <v>0</v>
      </c>
      <c r="Z57" s="144">
        <f t="shared" si="20"/>
        <v>72</v>
      </c>
      <c r="AA57" s="182">
        <v>0</v>
      </c>
      <c r="AB57" s="32"/>
    </row>
    <row r="58" spans="1:30" s="33" customFormat="1" ht="27.75" customHeight="1" thickBot="1" x14ac:dyDescent="0.25">
      <c r="A58" s="170" t="s">
        <v>56</v>
      </c>
      <c r="B58" s="171"/>
      <c r="C58" s="172" t="s">
        <v>57</v>
      </c>
      <c r="D58" s="173"/>
      <c r="E58" s="173"/>
      <c r="F58" s="173"/>
      <c r="G58" s="173"/>
      <c r="H58" s="173"/>
      <c r="I58" s="173"/>
      <c r="J58" s="173"/>
      <c r="K58" s="174" t="s">
        <v>99</v>
      </c>
      <c r="L58" s="174">
        <f t="shared" si="21"/>
        <v>36</v>
      </c>
      <c r="M58" s="174"/>
      <c r="N58" s="174"/>
      <c r="O58" s="174">
        <v>36</v>
      </c>
      <c r="P58" s="174"/>
      <c r="Q58" s="174"/>
      <c r="R58" s="174">
        <v>0</v>
      </c>
      <c r="S58" s="174">
        <v>0</v>
      </c>
      <c r="T58" s="174">
        <v>0</v>
      </c>
      <c r="U58" s="174">
        <v>0</v>
      </c>
      <c r="V58" s="174">
        <v>0</v>
      </c>
      <c r="W58" s="174">
        <v>0</v>
      </c>
      <c r="X58" s="174">
        <v>0</v>
      </c>
      <c r="Y58" s="174">
        <v>36</v>
      </c>
      <c r="Z58" s="154">
        <f t="shared" si="20"/>
        <v>36</v>
      </c>
      <c r="AA58" s="175"/>
      <c r="AB58" s="32"/>
    </row>
    <row r="59" spans="1:30" s="33" customFormat="1" ht="18" customHeight="1" thickBot="1" x14ac:dyDescent="0.25">
      <c r="A59" s="170"/>
      <c r="B59" s="171"/>
      <c r="C59" s="172" t="s">
        <v>145</v>
      </c>
      <c r="D59" s="173"/>
      <c r="E59" s="173"/>
      <c r="F59" s="173"/>
      <c r="G59" s="173"/>
      <c r="H59" s="173"/>
      <c r="I59" s="173"/>
      <c r="J59" s="173"/>
      <c r="K59" s="174" t="s">
        <v>12</v>
      </c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54"/>
      <c r="AA59" s="175"/>
      <c r="AB59" s="32"/>
    </row>
    <row r="60" spans="1:30" s="33" customFormat="1" ht="13.5" thickBot="1" x14ac:dyDescent="0.25">
      <c r="A60" s="164"/>
      <c r="B60" s="164"/>
      <c r="C60" s="165"/>
      <c r="D60" s="166"/>
      <c r="E60" s="166"/>
      <c r="F60" s="166"/>
      <c r="G60" s="166"/>
      <c r="H60" s="166"/>
      <c r="I60" s="166"/>
      <c r="J60" s="166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8"/>
      <c r="AA60" s="167"/>
      <c r="AB60" s="32"/>
    </row>
    <row r="61" spans="1:30" s="17" customFormat="1" ht="26.25" thickBot="1" x14ac:dyDescent="0.25">
      <c r="A61" s="139" t="s">
        <v>17</v>
      </c>
      <c r="B61" s="140"/>
      <c r="C61" s="141" t="s">
        <v>58</v>
      </c>
      <c r="D61" s="142"/>
      <c r="E61" s="142"/>
      <c r="F61" s="142"/>
      <c r="G61" s="142"/>
      <c r="H61" s="142"/>
      <c r="I61" s="142"/>
      <c r="J61" s="142"/>
      <c r="K61" s="144"/>
      <c r="L61" s="144">
        <f>SUM(L62:L65)</f>
        <v>1203</v>
      </c>
      <c r="M61" s="144">
        <f>SUM(M62:M65)</f>
        <v>263</v>
      </c>
      <c r="N61" s="144"/>
      <c r="O61" s="144">
        <f t="shared" ref="O61:AA61" si="24">SUM(O62:O65)</f>
        <v>940</v>
      </c>
      <c r="P61" s="144">
        <f t="shared" si="24"/>
        <v>261</v>
      </c>
      <c r="Q61" s="144">
        <f t="shared" si="24"/>
        <v>50</v>
      </c>
      <c r="R61" s="144">
        <f t="shared" si="24"/>
        <v>0</v>
      </c>
      <c r="S61" s="144">
        <f t="shared" si="24"/>
        <v>67</v>
      </c>
      <c r="T61" s="144">
        <f t="shared" si="24"/>
        <v>147</v>
      </c>
      <c r="U61" s="144">
        <f t="shared" si="24"/>
        <v>181</v>
      </c>
      <c r="V61" s="144">
        <f t="shared" si="24"/>
        <v>212</v>
      </c>
      <c r="W61" s="144">
        <f t="shared" si="24"/>
        <v>129</v>
      </c>
      <c r="X61" s="144">
        <f t="shared" si="24"/>
        <v>104</v>
      </c>
      <c r="Y61" s="144">
        <f t="shared" si="24"/>
        <v>100</v>
      </c>
      <c r="Z61" s="144">
        <f t="shared" si="20"/>
        <v>940</v>
      </c>
      <c r="AA61" s="145">
        <f t="shared" si="24"/>
        <v>123</v>
      </c>
      <c r="AB61" s="12"/>
    </row>
    <row r="62" spans="1:30" s="17" customFormat="1" ht="24" customHeight="1" x14ac:dyDescent="0.2">
      <c r="A62" s="136" t="s">
        <v>59</v>
      </c>
      <c r="B62" s="136"/>
      <c r="C62" s="137" t="s">
        <v>60</v>
      </c>
      <c r="D62" s="138"/>
      <c r="E62" s="138"/>
      <c r="F62" s="138"/>
      <c r="G62" s="169" t="s">
        <v>43</v>
      </c>
      <c r="H62" s="138"/>
      <c r="I62" s="138"/>
      <c r="J62" s="138"/>
      <c r="K62" s="105"/>
      <c r="L62" s="106">
        <f t="shared" si="21"/>
        <v>300</v>
      </c>
      <c r="M62" s="106">
        <v>100</v>
      </c>
      <c r="N62" s="106"/>
      <c r="O62" s="106">
        <v>200</v>
      </c>
      <c r="P62" s="106">
        <v>85</v>
      </c>
      <c r="Q62" s="106"/>
      <c r="R62" s="106"/>
      <c r="S62" s="106">
        <v>67</v>
      </c>
      <c r="T62" s="106">
        <v>71</v>
      </c>
      <c r="U62" s="106">
        <v>62</v>
      </c>
      <c r="V62" s="106"/>
      <c r="W62" s="106"/>
      <c r="X62" s="106"/>
      <c r="Y62" s="106">
        <v>0</v>
      </c>
      <c r="Z62" s="96">
        <f t="shared" si="20"/>
        <v>200</v>
      </c>
      <c r="AA62" s="106">
        <v>58</v>
      </c>
      <c r="AB62" s="10"/>
    </row>
    <row r="63" spans="1:30" s="17" customFormat="1" ht="26.25" thickBot="1" x14ac:dyDescent="0.25">
      <c r="A63" s="146" t="s">
        <v>61</v>
      </c>
      <c r="B63" s="146"/>
      <c r="C63" s="147" t="s">
        <v>91</v>
      </c>
      <c r="D63" s="148"/>
      <c r="E63" s="148"/>
      <c r="F63" s="148"/>
      <c r="G63" s="148"/>
      <c r="H63" s="148"/>
      <c r="I63" s="148"/>
      <c r="J63" s="148"/>
      <c r="K63" s="149" t="s">
        <v>43</v>
      </c>
      <c r="L63" s="92">
        <f t="shared" si="21"/>
        <v>489</v>
      </c>
      <c r="M63" s="92">
        <v>163</v>
      </c>
      <c r="N63" s="92"/>
      <c r="O63" s="92">
        <v>326</v>
      </c>
      <c r="P63" s="92">
        <v>176</v>
      </c>
      <c r="Q63" s="92">
        <v>50</v>
      </c>
      <c r="R63" s="92"/>
      <c r="S63" s="92"/>
      <c r="T63" s="92">
        <v>40</v>
      </c>
      <c r="U63" s="92">
        <v>51</v>
      </c>
      <c r="V63" s="92">
        <v>68</v>
      </c>
      <c r="W63" s="92">
        <v>57</v>
      </c>
      <c r="X63" s="92">
        <v>64</v>
      </c>
      <c r="Y63" s="92">
        <v>46</v>
      </c>
      <c r="Z63" s="117">
        <f t="shared" si="20"/>
        <v>326</v>
      </c>
      <c r="AA63" s="92">
        <v>65</v>
      </c>
      <c r="AB63" s="10"/>
    </row>
    <row r="64" spans="1:30" s="33" customFormat="1" ht="13.5" thickBot="1" x14ac:dyDescent="0.25">
      <c r="A64" s="176" t="s">
        <v>62</v>
      </c>
      <c r="B64" s="177"/>
      <c r="C64" s="178" t="s">
        <v>55</v>
      </c>
      <c r="D64" s="179"/>
      <c r="E64" s="179"/>
      <c r="F64" s="179"/>
      <c r="G64" s="179"/>
      <c r="H64" s="179"/>
      <c r="I64" s="179"/>
      <c r="J64" s="180" t="s">
        <v>43</v>
      </c>
      <c r="K64" s="181"/>
      <c r="L64" s="181">
        <f t="shared" si="21"/>
        <v>360</v>
      </c>
      <c r="M64" s="181"/>
      <c r="N64" s="181"/>
      <c r="O64" s="181">
        <v>360</v>
      </c>
      <c r="P64" s="181"/>
      <c r="Q64" s="181"/>
      <c r="R64" s="181"/>
      <c r="S64" s="181">
        <v>0</v>
      </c>
      <c r="T64" s="183">
        <v>36</v>
      </c>
      <c r="U64" s="184">
        <v>68</v>
      </c>
      <c r="V64" s="181">
        <v>144</v>
      </c>
      <c r="W64" s="184">
        <v>72</v>
      </c>
      <c r="X64" s="181">
        <v>40</v>
      </c>
      <c r="Y64" s="181">
        <v>0</v>
      </c>
      <c r="Z64" s="144">
        <f t="shared" si="20"/>
        <v>360</v>
      </c>
      <c r="AA64" s="182"/>
      <c r="AB64" s="32"/>
    </row>
    <row r="65" spans="1:28" s="33" customFormat="1" ht="26.25" thickBot="1" x14ac:dyDescent="0.25">
      <c r="A65" s="176" t="s">
        <v>63</v>
      </c>
      <c r="B65" s="177"/>
      <c r="C65" s="178" t="s">
        <v>57</v>
      </c>
      <c r="D65" s="179"/>
      <c r="E65" s="179"/>
      <c r="F65" s="179"/>
      <c r="G65" s="179"/>
      <c r="H65" s="179"/>
      <c r="I65" s="179"/>
      <c r="J65" s="179"/>
      <c r="K65" s="181" t="s">
        <v>99</v>
      </c>
      <c r="L65" s="181">
        <f t="shared" si="21"/>
        <v>54</v>
      </c>
      <c r="M65" s="181"/>
      <c r="N65" s="181"/>
      <c r="O65" s="181">
        <v>54</v>
      </c>
      <c r="P65" s="181"/>
      <c r="Q65" s="181"/>
      <c r="R65" s="181">
        <v>0</v>
      </c>
      <c r="S65" s="181">
        <v>0</v>
      </c>
      <c r="T65" s="181">
        <v>0</v>
      </c>
      <c r="U65" s="181">
        <v>0</v>
      </c>
      <c r="V65" s="181">
        <v>0</v>
      </c>
      <c r="W65" s="181">
        <v>0</v>
      </c>
      <c r="X65" s="181"/>
      <c r="Y65" s="181">
        <v>54</v>
      </c>
      <c r="Z65" s="144">
        <f t="shared" si="20"/>
        <v>54</v>
      </c>
      <c r="AA65" s="182"/>
      <c r="AB65" s="32"/>
    </row>
    <row r="66" spans="1:28" s="33" customFormat="1" ht="18" customHeight="1" thickBot="1" x14ac:dyDescent="0.25">
      <c r="A66" s="176"/>
      <c r="B66" s="177"/>
      <c r="C66" s="178" t="s">
        <v>145</v>
      </c>
      <c r="D66" s="179"/>
      <c r="E66" s="179"/>
      <c r="F66" s="179"/>
      <c r="G66" s="179"/>
      <c r="H66" s="179"/>
      <c r="I66" s="179"/>
      <c r="J66" s="179"/>
      <c r="K66" s="180" t="s">
        <v>12</v>
      </c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44"/>
      <c r="AA66" s="182"/>
      <c r="AB66" s="32"/>
    </row>
    <row r="67" spans="1:28" s="33" customFormat="1" ht="11.25" customHeight="1" thickBot="1" x14ac:dyDescent="0.25">
      <c r="A67" s="164"/>
      <c r="B67" s="164"/>
      <c r="C67" s="165"/>
      <c r="D67" s="166"/>
      <c r="E67" s="166"/>
      <c r="F67" s="166"/>
      <c r="G67" s="166"/>
      <c r="H67" s="166"/>
      <c r="I67" s="166"/>
      <c r="J67" s="166"/>
      <c r="K67" s="185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8"/>
      <c r="AA67" s="167"/>
      <c r="AB67" s="32"/>
    </row>
    <row r="68" spans="1:28" s="17" customFormat="1" ht="39" thickBot="1" x14ac:dyDescent="0.25">
      <c r="A68" s="139" t="s">
        <v>18</v>
      </c>
      <c r="B68" s="140"/>
      <c r="C68" s="141" t="s">
        <v>64</v>
      </c>
      <c r="D68" s="142"/>
      <c r="E68" s="142"/>
      <c r="F68" s="142"/>
      <c r="G68" s="142"/>
      <c r="H68" s="142"/>
      <c r="I68" s="142"/>
      <c r="J68" s="142"/>
      <c r="K68" s="180"/>
      <c r="L68" s="144">
        <f>SUM(L69:L71)</f>
        <v>637</v>
      </c>
      <c r="M68" s="144">
        <f>SUM(M69:M71)</f>
        <v>179</v>
      </c>
      <c r="N68" s="144"/>
      <c r="O68" s="144">
        <f t="shared" ref="O68:AA68" si="25">SUM(O69:O71)</f>
        <v>458</v>
      </c>
      <c r="P68" s="144">
        <f t="shared" si="25"/>
        <v>68</v>
      </c>
      <c r="Q68" s="144">
        <f t="shared" si="25"/>
        <v>0</v>
      </c>
      <c r="R68" s="144">
        <f t="shared" si="25"/>
        <v>0</v>
      </c>
      <c r="S68" s="144">
        <f t="shared" si="25"/>
        <v>0</v>
      </c>
      <c r="T68" s="144">
        <f t="shared" si="25"/>
        <v>0</v>
      </c>
      <c r="U68" s="144">
        <f t="shared" si="25"/>
        <v>0</v>
      </c>
      <c r="V68" s="144">
        <f t="shared" si="25"/>
        <v>88</v>
      </c>
      <c r="W68" s="144">
        <f t="shared" si="25"/>
        <v>218</v>
      </c>
      <c r="X68" s="144">
        <f t="shared" si="25"/>
        <v>100</v>
      </c>
      <c r="Y68" s="144">
        <f t="shared" si="25"/>
        <v>52</v>
      </c>
      <c r="Z68" s="144">
        <f t="shared" si="20"/>
        <v>458</v>
      </c>
      <c r="AA68" s="145">
        <f t="shared" si="25"/>
        <v>58</v>
      </c>
      <c r="AB68" s="12"/>
    </row>
    <row r="69" spans="1:28" s="17" customFormat="1" ht="26.25" thickBot="1" x14ac:dyDescent="0.25">
      <c r="A69" s="186" t="s">
        <v>65</v>
      </c>
      <c r="B69" s="186"/>
      <c r="C69" s="187" t="s">
        <v>79</v>
      </c>
      <c r="D69" s="188"/>
      <c r="E69" s="188"/>
      <c r="F69" s="188"/>
      <c r="G69" s="188"/>
      <c r="H69" s="188"/>
      <c r="I69" s="188"/>
      <c r="J69" s="188"/>
      <c r="K69" s="189" t="s">
        <v>43</v>
      </c>
      <c r="L69" s="134">
        <f t="shared" si="21"/>
        <v>529</v>
      </c>
      <c r="M69" s="134">
        <v>179</v>
      </c>
      <c r="N69" s="134"/>
      <c r="O69" s="134">
        <v>350</v>
      </c>
      <c r="P69" s="134">
        <v>68</v>
      </c>
      <c r="Q69" s="134"/>
      <c r="R69" s="134">
        <v>0</v>
      </c>
      <c r="S69" s="134">
        <v>0</v>
      </c>
      <c r="T69" s="134"/>
      <c r="U69" s="134"/>
      <c r="V69" s="134">
        <v>88</v>
      </c>
      <c r="W69" s="134">
        <v>110</v>
      </c>
      <c r="X69" s="134">
        <v>100</v>
      </c>
      <c r="Y69" s="134">
        <v>52</v>
      </c>
      <c r="Z69" s="135">
        <f t="shared" si="20"/>
        <v>350</v>
      </c>
      <c r="AA69" s="134">
        <v>58</v>
      </c>
      <c r="AB69" s="10"/>
    </row>
    <row r="70" spans="1:28" s="33" customFormat="1" ht="15" customHeight="1" thickBot="1" x14ac:dyDescent="0.25">
      <c r="A70" s="176" t="s">
        <v>66</v>
      </c>
      <c r="B70" s="177"/>
      <c r="C70" s="178" t="s">
        <v>55</v>
      </c>
      <c r="D70" s="179"/>
      <c r="E70" s="179"/>
      <c r="F70" s="179"/>
      <c r="G70" s="179"/>
      <c r="H70" s="179"/>
      <c r="I70" s="180" t="s">
        <v>103</v>
      </c>
      <c r="J70" s="179"/>
      <c r="K70" s="180"/>
      <c r="L70" s="181">
        <f t="shared" si="21"/>
        <v>72</v>
      </c>
      <c r="M70" s="181"/>
      <c r="N70" s="181"/>
      <c r="O70" s="181">
        <v>72</v>
      </c>
      <c r="P70" s="181"/>
      <c r="Q70" s="181"/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181">
        <v>72</v>
      </c>
      <c r="X70" s="181">
        <v>0</v>
      </c>
      <c r="Y70" s="181">
        <v>0</v>
      </c>
      <c r="Z70" s="144">
        <f t="shared" si="20"/>
        <v>72</v>
      </c>
      <c r="AA70" s="182"/>
      <c r="AB70" s="32"/>
    </row>
    <row r="71" spans="1:28" s="33" customFormat="1" ht="26.25" thickBot="1" x14ac:dyDescent="0.25">
      <c r="A71" s="190" t="s">
        <v>63</v>
      </c>
      <c r="B71" s="191"/>
      <c r="C71" s="192" t="s">
        <v>57</v>
      </c>
      <c r="D71" s="193"/>
      <c r="E71" s="193"/>
      <c r="F71" s="193"/>
      <c r="G71" s="193"/>
      <c r="H71" s="193"/>
      <c r="I71" s="193"/>
      <c r="J71" s="193"/>
      <c r="K71" s="194"/>
      <c r="L71" s="195">
        <f t="shared" si="21"/>
        <v>36</v>
      </c>
      <c r="M71" s="195"/>
      <c r="N71" s="195"/>
      <c r="O71" s="195">
        <v>36</v>
      </c>
      <c r="P71" s="195"/>
      <c r="Q71" s="195"/>
      <c r="R71" s="195"/>
      <c r="S71" s="195"/>
      <c r="T71" s="195"/>
      <c r="U71" s="195"/>
      <c r="V71" s="195"/>
      <c r="W71" s="195">
        <v>36</v>
      </c>
      <c r="X71" s="195"/>
      <c r="Y71" s="195"/>
      <c r="Z71" s="196">
        <f t="shared" si="20"/>
        <v>36</v>
      </c>
      <c r="AA71" s="197"/>
      <c r="AB71" s="32"/>
    </row>
    <row r="72" spans="1:28" s="33" customFormat="1" ht="13.5" thickBot="1" x14ac:dyDescent="0.25">
      <c r="A72" s="176"/>
      <c r="B72" s="177"/>
      <c r="C72" s="178" t="s">
        <v>145</v>
      </c>
      <c r="D72" s="179"/>
      <c r="E72" s="179"/>
      <c r="F72" s="179"/>
      <c r="G72" s="179"/>
      <c r="H72" s="179"/>
      <c r="I72" s="179"/>
      <c r="J72" s="179"/>
      <c r="K72" s="180" t="s">
        <v>12</v>
      </c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44"/>
      <c r="AA72" s="182"/>
      <c r="AB72" s="32"/>
    </row>
    <row r="73" spans="1:28" s="33" customFormat="1" ht="9" customHeight="1" thickBot="1" x14ac:dyDescent="0.25">
      <c r="A73" s="164"/>
      <c r="B73" s="164"/>
      <c r="C73" s="165"/>
      <c r="D73" s="166"/>
      <c r="E73" s="166"/>
      <c r="F73" s="166"/>
      <c r="G73" s="166"/>
      <c r="H73" s="166"/>
      <c r="I73" s="166"/>
      <c r="J73" s="166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8"/>
      <c r="AA73" s="167"/>
      <c r="AB73" s="32"/>
    </row>
    <row r="74" spans="1:28" s="17" customFormat="1" ht="51.75" thickBot="1" x14ac:dyDescent="0.25">
      <c r="A74" s="139" t="s">
        <v>21</v>
      </c>
      <c r="B74" s="140"/>
      <c r="C74" s="141" t="s">
        <v>67</v>
      </c>
      <c r="D74" s="142"/>
      <c r="E74" s="142"/>
      <c r="F74" s="142"/>
      <c r="G74" s="142"/>
      <c r="H74" s="142"/>
      <c r="I74" s="142"/>
      <c r="J74" s="142"/>
      <c r="K74" s="181"/>
      <c r="L74" s="144">
        <f>SUM(L75:L77)</f>
        <v>385</v>
      </c>
      <c r="M74" s="144">
        <f>SUM(M75:M77)</f>
        <v>45</v>
      </c>
      <c r="N74" s="144"/>
      <c r="O74" s="184">
        <f t="shared" ref="O74:AA74" si="26">SUM(O75:O77)</f>
        <v>340</v>
      </c>
      <c r="P74" s="144">
        <f t="shared" si="26"/>
        <v>32</v>
      </c>
      <c r="Q74" s="144">
        <f t="shared" si="26"/>
        <v>60</v>
      </c>
      <c r="R74" s="144">
        <f t="shared" si="26"/>
        <v>0</v>
      </c>
      <c r="S74" s="144">
        <f t="shared" si="26"/>
        <v>0</v>
      </c>
      <c r="T74" s="144">
        <f t="shared" si="26"/>
        <v>0</v>
      </c>
      <c r="U74" s="144">
        <f t="shared" si="26"/>
        <v>18</v>
      </c>
      <c r="V74" s="144">
        <f t="shared" si="26"/>
        <v>52</v>
      </c>
      <c r="W74" s="144">
        <f t="shared" si="26"/>
        <v>19</v>
      </c>
      <c r="X74" s="144">
        <f t="shared" si="26"/>
        <v>117</v>
      </c>
      <c r="Y74" s="144">
        <f t="shared" si="26"/>
        <v>134</v>
      </c>
      <c r="Z74" s="144">
        <f t="shared" si="20"/>
        <v>340</v>
      </c>
      <c r="AA74" s="145">
        <f t="shared" si="26"/>
        <v>180</v>
      </c>
      <c r="AB74" s="12"/>
    </row>
    <row r="75" spans="1:28" s="17" customFormat="1" ht="51.75" thickBot="1" x14ac:dyDescent="0.25">
      <c r="A75" s="186" t="s">
        <v>68</v>
      </c>
      <c r="B75" s="186"/>
      <c r="C75" s="198" t="s">
        <v>80</v>
      </c>
      <c r="D75" s="199"/>
      <c r="E75" s="199"/>
      <c r="F75" s="199"/>
      <c r="G75" s="199"/>
      <c r="H75" s="199"/>
      <c r="I75" s="199"/>
      <c r="J75" s="199"/>
      <c r="K75" s="133" t="s">
        <v>43</v>
      </c>
      <c r="L75" s="134">
        <f t="shared" si="21"/>
        <v>331</v>
      </c>
      <c r="M75" s="134">
        <v>45</v>
      </c>
      <c r="N75" s="134"/>
      <c r="O75" s="134">
        <v>286</v>
      </c>
      <c r="P75" s="134">
        <v>32</v>
      </c>
      <c r="Q75" s="134">
        <v>60</v>
      </c>
      <c r="R75" s="134">
        <v>0</v>
      </c>
      <c r="S75" s="134">
        <v>0</v>
      </c>
      <c r="T75" s="134">
        <v>0</v>
      </c>
      <c r="U75" s="134">
        <v>0</v>
      </c>
      <c r="V75" s="134">
        <v>34</v>
      </c>
      <c r="W75" s="134">
        <v>19</v>
      </c>
      <c r="X75" s="134">
        <v>117</v>
      </c>
      <c r="Y75" s="134">
        <v>116</v>
      </c>
      <c r="Z75" s="135">
        <f t="shared" si="20"/>
        <v>286</v>
      </c>
      <c r="AA75" s="134">
        <v>180</v>
      </c>
      <c r="AB75" s="10"/>
    </row>
    <row r="76" spans="1:28" s="33" customFormat="1" ht="13.5" thickBot="1" x14ac:dyDescent="0.25">
      <c r="A76" s="190" t="s">
        <v>104</v>
      </c>
      <c r="B76" s="191"/>
      <c r="C76" s="192" t="s">
        <v>55</v>
      </c>
      <c r="D76" s="193"/>
      <c r="E76" s="193"/>
      <c r="F76" s="193"/>
      <c r="G76" s="193"/>
      <c r="H76" s="194" t="s">
        <v>43</v>
      </c>
      <c r="I76" s="193"/>
      <c r="J76" s="193"/>
      <c r="K76" s="195"/>
      <c r="L76" s="195">
        <f t="shared" si="21"/>
        <v>18</v>
      </c>
      <c r="M76" s="195"/>
      <c r="N76" s="195"/>
      <c r="O76" s="195">
        <v>18</v>
      </c>
      <c r="P76" s="195"/>
      <c r="Q76" s="195"/>
      <c r="R76" s="195"/>
      <c r="S76" s="195"/>
      <c r="T76" s="195"/>
      <c r="U76" s="195"/>
      <c r="V76" s="195">
        <v>18</v>
      </c>
      <c r="W76" s="195"/>
      <c r="X76" s="195"/>
      <c r="Y76" s="195"/>
      <c r="Z76" s="200">
        <f t="shared" si="20"/>
        <v>18</v>
      </c>
      <c r="AA76" s="201"/>
      <c r="AB76" s="32"/>
    </row>
    <row r="77" spans="1:28" s="33" customFormat="1" ht="26.25" customHeight="1" thickBot="1" x14ac:dyDescent="0.25">
      <c r="A77" s="176" t="s">
        <v>69</v>
      </c>
      <c r="B77" s="177"/>
      <c r="C77" s="178" t="s">
        <v>57</v>
      </c>
      <c r="D77" s="179"/>
      <c r="E77" s="179"/>
      <c r="F77" s="179"/>
      <c r="G77" s="179"/>
      <c r="H77" s="179"/>
      <c r="I77" s="179"/>
      <c r="J77" s="179"/>
      <c r="K77" s="181" t="s">
        <v>99</v>
      </c>
      <c r="L77" s="181">
        <f t="shared" si="21"/>
        <v>36</v>
      </c>
      <c r="M77" s="181"/>
      <c r="N77" s="181"/>
      <c r="O77" s="181">
        <v>36</v>
      </c>
      <c r="P77" s="181"/>
      <c r="Q77" s="181"/>
      <c r="R77" s="181">
        <v>0</v>
      </c>
      <c r="S77" s="181">
        <v>0</v>
      </c>
      <c r="T77" s="181">
        <v>0</v>
      </c>
      <c r="U77" s="181">
        <v>18</v>
      </c>
      <c r="V77" s="181">
        <v>0</v>
      </c>
      <c r="W77" s="181">
        <v>0</v>
      </c>
      <c r="X77" s="181">
        <v>0</v>
      </c>
      <c r="Y77" s="181">
        <v>18</v>
      </c>
      <c r="Z77" s="144">
        <f t="shared" si="20"/>
        <v>36</v>
      </c>
      <c r="AA77" s="182"/>
      <c r="AB77" s="32"/>
    </row>
    <row r="78" spans="1:28" s="33" customFormat="1" ht="18" customHeight="1" thickBot="1" x14ac:dyDescent="0.25">
      <c r="A78" s="170"/>
      <c r="B78" s="171"/>
      <c r="C78" s="172" t="s">
        <v>145</v>
      </c>
      <c r="D78" s="173"/>
      <c r="E78" s="173"/>
      <c r="F78" s="173"/>
      <c r="G78" s="173"/>
      <c r="H78" s="173"/>
      <c r="I78" s="173"/>
      <c r="J78" s="173"/>
      <c r="K78" s="174" t="s">
        <v>12</v>
      </c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54"/>
      <c r="AA78" s="175"/>
      <c r="AB78" s="32"/>
    </row>
    <row r="79" spans="1:28" s="33" customFormat="1" ht="8.25" customHeight="1" thickBot="1" x14ac:dyDescent="0.25">
      <c r="A79" s="164"/>
      <c r="B79" s="66"/>
      <c r="C79" s="44"/>
      <c r="D79" s="166"/>
      <c r="E79" s="166"/>
      <c r="F79" s="166"/>
      <c r="G79" s="166"/>
      <c r="H79" s="166"/>
      <c r="I79" s="166"/>
      <c r="J79" s="166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8"/>
      <c r="AA79" s="167"/>
      <c r="AB79" s="32"/>
    </row>
    <row r="80" spans="1:28" s="33" customFormat="1" ht="36" customHeight="1" thickBot="1" x14ac:dyDescent="0.25">
      <c r="A80" s="139" t="s">
        <v>19</v>
      </c>
      <c r="B80" s="140"/>
      <c r="C80" s="202" t="s">
        <v>70</v>
      </c>
      <c r="D80" s="179"/>
      <c r="E80" s="179"/>
      <c r="F80" s="179"/>
      <c r="G80" s="179"/>
      <c r="H80" s="179"/>
      <c r="I80" s="179"/>
      <c r="J80" s="179"/>
      <c r="K80" s="181"/>
      <c r="L80" s="144">
        <f>SUM(L81:L85)</f>
        <v>833</v>
      </c>
      <c r="M80" s="144">
        <f t="shared" ref="M80:P80" si="27">SUM(M81:M85)</f>
        <v>203</v>
      </c>
      <c r="N80" s="144"/>
      <c r="O80" s="144">
        <f t="shared" si="27"/>
        <v>630</v>
      </c>
      <c r="P80" s="144">
        <f t="shared" si="27"/>
        <v>91</v>
      </c>
      <c r="Q80" s="144">
        <f t="shared" ref="Q80" si="28">SUM(Q81:Q85)</f>
        <v>0</v>
      </c>
      <c r="R80" s="144">
        <f t="shared" ref="R80" si="29">SUM(R81:R85)</f>
        <v>94</v>
      </c>
      <c r="S80" s="144">
        <f t="shared" ref="S80" si="30">SUM(S81:S85)</f>
        <v>175</v>
      </c>
      <c r="T80" s="144">
        <f t="shared" ref="T80" si="31">SUM(T81:T85)</f>
        <v>207</v>
      </c>
      <c r="U80" s="144">
        <f t="shared" ref="U80" si="32">SUM(U81:U85)</f>
        <v>64</v>
      </c>
      <c r="V80" s="144">
        <f t="shared" ref="V80" si="33">SUM(V81:V85)</f>
        <v>0</v>
      </c>
      <c r="W80" s="144">
        <f t="shared" ref="W80" si="34">SUM(W81:W85)</f>
        <v>32</v>
      </c>
      <c r="X80" s="144">
        <f t="shared" ref="X80" si="35">SUM(X81:X85)</f>
        <v>58</v>
      </c>
      <c r="Y80" s="144">
        <f t="shared" ref="Y80" si="36">SUM(Y81:Y85)</f>
        <v>0</v>
      </c>
      <c r="Z80" s="144">
        <f t="shared" ref="Z80:AA80" si="37">SUM(Z81:Z85)</f>
        <v>630</v>
      </c>
      <c r="AA80" s="145">
        <f t="shared" si="37"/>
        <v>410</v>
      </c>
      <c r="AB80" s="32"/>
    </row>
    <row r="81" spans="1:49" s="17" customFormat="1" ht="25.5" x14ac:dyDescent="0.2">
      <c r="A81" s="136" t="s">
        <v>100</v>
      </c>
      <c r="B81" s="136"/>
      <c r="C81" s="137" t="s">
        <v>71</v>
      </c>
      <c r="D81" s="138"/>
      <c r="E81" s="138"/>
      <c r="F81" s="150" t="s">
        <v>12</v>
      </c>
      <c r="G81" s="138"/>
      <c r="H81" s="138"/>
      <c r="I81" s="138"/>
      <c r="J81" s="138"/>
      <c r="K81" s="105"/>
      <c r="L81" s="106">
        <f t="shared" si="21"/>
        <v>386</v>
      </c>
      <c r="M81" s="106">
        <v>126</v>
      </c>
      <c r="N81" s="106"/>
      <c r="O81" s="106">
        <v>260</v>
      </c>
      <c r="P81" s="106">
        <v>56</v>
      </c>
      <c r="Q81" s="106"/>
      <c r="R81" s="106">
        <v>58</v>
      </c>
      <c r="S81" s="106">
        <v>121</v>
      </c>
      <c r="T81" s="106">
        <v>81</v>
      </c>
      <c r="U81" s="106">
        <v>0</v>
      </c>
      <c r="V81" s="106">
        <v>0</v>
      </c>
      <c r="W81" s="106">
        <v>0</v>
      </c>
      <c r="X81" s="106">
        <v>0</v>
      </c>
      <c r="Y81" s="106">
        <v>0</v>
      </c>
      <c r="Z81" s="96">
        <f t="shared" si="20"/>
        <v>260</v>
      </c>
      <c r="AA81" s="106">
        <v>256</v>
      </c>
      <c r="AB81" s="10"/>
    </row>
    <row r="82" spans="1:49" s="17" customFormat="1" x14ac:dyDescent="0.2">
      <c r="A82" s="6" t="s">
        <v>101</v>
      </c>
      <c r="B82" s="6"/>
      <c r="C82" s="23" t="s">
        <v>72</v>
      </c>
      <c r="D82" s="47"/>
      <c r="E82" s="47"/>
      <c r="F82" s="47"/>
      <c r="G82" s="47"/>
      <c r="H82" s="47"/>
      <c r="I82" s="47"/>
      <c r="J82" s="48" t="s">
        <v>43</v>
      </c>
      <c r="K82" s="15"/>
      <c r="L82" s="3">
        <f t="shared" si="21"/>
        <v>135</v>
      </c>
      <c r="M82" s="3">
        <v>45</v>
      </c>
      <c r="N82" s="71"/>
      <c r="O82" s="3">
        <v>90</v>
      </c>
      <c r="P82" s="3">
        <v>15</v>
      </c>
      <c r="Q82" s="3"/>
      <c r="R82" s="3">
        <v>0</v>
      </c>
      <c r="S82" s="3"/>
      <c r="T82" s="3"/>
      <c r="U82" s="3">
        <v>0</v>
      </c>
      <c r="V82" s="3">
        <v>0</v>
      </c>
      <c r="W82" s="3">
        <v>32</v>
      </c>
      <c r="X82" s="3">
        <v>58</v>
      </c>
      <c r="Y82" s="3">
        <v>0</v>
      </c>
      <c r="Z82" s="14">
        <f t="shared" si="20"/>
        <v>90</v>
      </c>
      <c r="AA82" s="3">
        <v>90</v>
      </c>
      <c r="AB82" s="10"/>
    </row>
    <row r="83" spans="1:49" s="17" customFormat="1" ht="26.25" thickBot="1" x14ac:dyDescent="0.25">
      <c r="A83" s="146" t="s">
        <v>102</v>
      </c>
      <c r="B83" s="146"/>
      <c r="C83" s="147" t="s">
        <v>73</v>
      </c>
      <c r="D83" s="148"/>
      <c r="E83" s="148"/>
      <c r="F83" s="148"/>
      <c r="G83" s="149" t="s">
        <v>43</v>
      </c>
      <c r="H83" s="148"/>
      <c r="I83" s="148"/>
      <c r="J83" s="148"/>
      <c r="K83" s="116"/>
      <c r="L83" s="92">
        <f t="shared" si="21"/>
        <v>96</v>
      </c>
      <c r="M83" s="92">
        <v>32</v>
      </c>
      <c r="N83" s="92"/>
      <c r="O83" s="92">
        <v>64</v>
      </c>
      <c r="P83" s="92">
        <v>20</v>
      </c>
      <c r="Q83" s="92"/>
      <c r="R83" s="92">
        <v>0</v>
      </c>
      <c r="S83" s="92"/>
      <c r="T83" s="92">
        <v>0</v>
      </c>
      <c r="U83" s="92">
        <v>64</v>
      </c>
      <c r="V83" s="92">
        <v>0</v>
      </c>
      <c r="W83" s="92">
        <v>0</v>
      </c>
      <c r="X83" s="92">
        <v>0</v>
      </c>
      <c r="Y83" s="92">
        <v>0</v>
      </c>
      <c r="Z83" s="117">
        <f t="shared" si="20"/>
        <v>64</v>
      </c>
      <c r="AA83" s="92">
        <v>64</v>
      </c>
      <c r="AB83" s="10"/>
    </row>
    <row r="84" spans="1:49" s="33" customFormat="1" ht="13.5" thickBot="1" x14ac:dyDescent="0.25">
      <c r="A84" s="190" t="s">
        <v>74</v>
      </c>
      <c r="B84" s="191"/>
      <c r="C84" s="192" t="s">
        <v>55</v>
      </c>
      <c r="D84" s="193"/>
      <c r="E84" s="193"/>
      <c r="F84" s="194" t="s">
        <v>43</v>
      </c>
      <c r="G84" s="193"/>
      <c r="H84" s="193"/>
      <c r="I84" s="193"/>
      <c r="J84" s="193"/>
      <c r="K84" s="195"/>
      <c r="L84" s="195">
        <f t="shared" si="21"/>
        <v>180</v>
      </c>
      <c r="M84" s="195"/>
      <c r="N84" s="195"/>
      <c r="O84" s="195">
        <v>180</v>
      </c>
      <c r="P84" s="195"/>
      <c r="Q84" s="195"/>
      <c r="R84" s="195">
        <v>36</v>
      </c>
      <c r="S84" s="195">
        <v>54</v>
      </c>
      <c r="T84" s="195">
        <v>90</v>
      </c>
      <c r="U84" s="195">
        <v>0</v>
      </c>
      <c r="V84" s="195">
        <v>0</v>
      </c>
      <c r="W84" s="195">
        <v>0</v>
      </c>
      <c r="X84" s="195">
        <v>0</v>
      </c>
      <c r="Y84" s="195">
        <v>0</v>
      </c>
      <c r="Z84" s="200">
        <f t="shared" si="20"/>
        <v>180</v>
      </c>
      <c r="AA84" s="201"/>
      <c r="AB84" s="32"/>
    </row>
    <row r="85" spans="1:49" s="33" customFormat="1" ht="26.25" thickBot="1" x14ac:dyDescent="0.25">
      <c r="A85" s="176" t="s">
        <v>69</v>
      </c>
      <c r="B85" s="177"/>
      <c r="C85" s="178" t="s">
        <v>57</v>
      </c>
      <c r="D85" s="179"/>
      <c r="E85" s="179"/>
      <c r="F85" s="179"/>
      <c r="G85" s="179"/>
      <c r="H85" s="179"/>
      <c r="I85" s="179"/>
      <c r="J85" s="179"/>
      <c r="K85" s="181"/>
      <c r="L85" s="181">
        <f t="shared" si="21"/>
        <v>36</v>
      </c>
      <c r="M85" s="181"/>
      <c r="N85" s="181"/>
      <c r="O85" s="181">
        <v>36</v>
      </c>
      <c r="P85" s="181"/>
      <c r="Q85" s="181"/>
      <c r="R85" s="181"/>
      <c r="S85" s="181"/>
      <c r="T85" s="181">
        <v>36</v>
      </c>
      <c r="U85" s="181"/>
      <c r="V85" s="181"/>
      <c r="W85" s="181"/>
      <c r="X85" s="181"/>
      <c r="Y85" s="181"/>
      <c r="Z85" s="144">
        <f t="shared" si="20"/>
        <v>36</v>
      </c>
      <c r="AA85" s="182"/>
      <c r="AB85" s="32"/>
    </row>
    <row r="86" spans="1:49" s="33" customFormat="1" ht="18" customHeight="1" thickBot="1" x14ac:dyDescent="0.25">
      <c r="A86" s="170"/>
      <c r="B86" s="171"/>
      <c r="C86" s="172" t="s">
        <v>145</v>
      </c>
      <c r="D86" s="173"/>
      <c r="E86" s="173"/>
      <c r="F86" s="173"/>
      <c r="G86" s="173"/>
      <c r="H86" s="173"/>
      <c r="I86" s="173"/>
      <c r="J86" s="173"/>
      <c r="K86" s="174" t="s">
        <v>12</v>
      </c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54"/>
      <c r="AA86" s="175"/>
      <c r="AB86" s="32"/>
    </row>
    <row r="87" spans="1:49" s="17" customFormat="1" ht="16.5" customHeight="1" x14ac:dyDescent="0.2">
      <c r="A87" s="253"/>
      <c r="B87" s="253"/>
      <c r="C87" s="233" t="s">
        <v>110</v>
      </c>
      <c r="D87" s="234"/>
      <c r="E87" s="234"/>
      <c r="F87" s="234"/>
      <c r="G87" s="234"/>
      <c r="H87" s="234"/>
      <c r="I87" s="234"/>
      <c r="J87" s="234"/>
      <c r="K87" s="254"/>
      <c r="L87" s="254"/>
      <c r="M87" s="254"/>
      <c r="N87" s="254"/>
      <c r="O87" s="254">
        <v>252</v>
      </c>
      <c r="P87" s="254"/>
      <c r="Q87" s="254"/>
      <c r="R87" s="254"/>
      <c r="S87" s="254">
        <v>36</v>
      </c>
      <c r="T87" s="254"/>
      <c r="U87" s="254">
        <v>108</v>
      </c>
      <c r="V87" s="254"/>
      <c r="W87" s="254">
        <v>36</v>
      </c>
      <c r="X87" s="254"/>
      <c r="Y87" s="254">
        <v>72</v>
      </c>
      <c r="Z87" s="254">
        <f>SUM(S87:Y87)</f>
        <v>252</v>
      </c>
      <c r="AA87" s="254"/>
      <c r="AB87" s="12"/>
    </row>
    <row r="88" spans="1:49" s="17" customFormat="1" ht="16.5" customHeight="1" thickBot="1" x14ac:dyDescent="0.25">
      <c r="A88" s="6"/>
      <c r="B88" s="6"/>
      <c r="C88" s="21" t="s">
        <v>165</v>
      </c>
      <c r="D88" s="46"/>
      <c r="E88" s="46"/>
      <c r="F88" s="46"/>
      <c r="G88" s="46"/>
      <c r="H88" s="46"/>
      <c r="I88" s="46"/>
      <c r="J88" s="46"/>
      <c r="K88" s="13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12"/>
    </row>
    <row r="89" spans="1:49" s="17" customFormat="1" ht="16.5" customHeight="1" thickBot="1" x14ac:dyDescent="0.25">
      <c r="A89" s="6"/>
      <c r="B89" s="6"/>
      <c r="C89" s="235" t="s">
        <v>167</v>
      </c>
      <c r="D89" s="235"/>
      <c r="E89" s="235"/>
      <c r="F89" s="235"/>
      <c r="G89" s="235"/>
      <c r="H89" s="235"/>
      <c r="I89" s="235"/>
      <c r="J89" s="235"/>
      <c r="K89" s="13"/>
      <c r="L89" s="69"/>
      <c r="M89" s="69"/>
      <c r="N89" s="69"/>
      <c r="O89" s="69">
        <f>SUM(O13+O34+O39+O44+O55+O56+O62+O63+O69+O75+O81+O82+O83)</f>
        <v>4428</v>
      </c>
      <c r="P89" s="69">
        <f t="shared" ref="P89:AA89" si="38">SUM(P13+P34+P39+P44+P55+P56+P62+P63+P69+P75+P81+P82+P83)</f>
        <v>1552</v>
      </c>
      <c r="Q89" s="69">
        <f t="shared" si="38"/>
        <v>110</v>
      </c>
      <c r="R89" s="69">
        <f t="shared" si="38"/>
        <v>576</v>
      </c>
      <c r="S89" s="69">
        <f t="shared" si="38"/>
        <v>774</v>
      </c>
      <c r="T89" s="69">
        <f t="shared" si="38"/>
        <v>450</v>
      </c>
      <c r="U89" s="69">
        <f t="shared" si="38"/>
        <v>670</v>
      </c>
      <c r="V89" s="69">
        <f t="shared" si="38"/>
        <v>432</v>
      </c>
      <c r="W89" s="69">
        <f t="shared" si="38"/>
        <v>594</v>
      </c>
      <c r="X89" s="69">
        <f t="shared" si="38"/>
        <v>572</v>
      </c>
      <c r="Y89" s="69">
        <f t="shared" si="38"/>
        <v>360</v>
      </c>
      <c r="Z89" s="69">
        <f t="shared" si="38"/>
        <v>4428</v>
      </c>
      <c r="AA89" s="69"/>
      <c r="AB89" s="12"/>
    </row>
    <row r="90" spans="1:49" s="17" customFormat="1" ht="24.75" customHeight="1" thickBot="1" x14ac:dyDescent="0.25">
      <c r="A90" s="6"/>
      <c r="B90" s="6"/>
      <c r="C90" s="232" t="s">
        <v>166</v>
      </c>
      <c r="D90" s="232"/>
      <c r="E90" s="232"/>
      <c r="F90" s="232"/>
      <c r="G90" s="232"/>
      <c r="H90" s="232"/>
      <c r="I90" s="232"/>
      <c r="J90" s="232"/>
      <c r="K90" s="13"/>
      <c r="L90" s="14"/>
      <c r="M90" s="14"/>
      <c r="N90" s="69"/>
      <c r="O90" s="14">
        <f>SUM(O91+O94)</f>
        <v>900</v>
      </c>
      <c r="P90" s="69">
        <f t="shared" ref="P90:AA90" si="39">SUM(P91+P94)</f>
        <v>0</v>
      </c>
      <c r="Q90" s="69">
        <f t="shared" si="39"/>
        <v>0</v>
      </c>
      <c r="R90" s="69">
        <f t="shared" si="39"/>
        <v>36</v>
      </c>
      <c r="S90" s="69">
        <f t="shared" si="39"/>
        <v>54</v>
      </c>
      <c r="T90" s="69">
        <f t="shared" si="39"/>
        <v>162</v>
      </c>
      <c r="U90" s="69">
        <f t="shared" si="39"/>
        <v>86</v>
      </c>
      <c r="V90" s="69">
        <f t="shared" si="39"/>
        <v>180</v>
      </c>
      <c r="W90" s="69">
        <f t="shared" si="39"/>
        <v>234</v>
      </c>
      <c r="X90" s="69">
        <f t="shared" si="39"/>
        <v>40</v>
      </c>
      <c r="Y90" s="69">
        <f t="shared" si="39"/>
        <v>108</v>
      </c>
      <c r="Z90" s="69">
        <f t="shared" si="39"/>
        <v>900</v>
      </c>
      <c r="AA90" s="69">
        <f t="shared" si="39"/>
        <v>0</v>
      </c>
      <c r="AB90" s="12"/>
    </row>
    <row r="91" spans="1:49" s="17" customFormat="1" ht="14.25" customHeight="1" x14ac:dyDescent="0.2">
      <c r="A91" s="6"/>
      <c r="B91" s="6"/>
      <c r="C91" s="236" t="str">
        <f>[1]План!B97</f>
        <v>Учебная практика</v>
      </c>
      <c r="D91" s="237"/>
      <c r="E91" s="237"/>
      <c r="F91" s="237"/>
      <c r="G91" s="237"/>
      <c r="H91" s="237"/>
      <c r="I91" s="237"/>
      <c r="J91" s="238"/>
      <c r="K91" s="13"/>
      <c r="L91" s="14"/>
      <c r="M91" s="14"/>
      <c r="N91" s="69"/>
      <c r="O91" s="14">
        <f>SUM(O57+O64+O70+O76+O84)</f>
        <v>702</v>
      </c>
      <c r="P91" s="69">
        <f t="shared" ref="P91:AA91" si="40">SUM(P57+P64+P70+P76+P84)</f>
        <v>0</v>
      </c>
      <c r="Q91" s="69">
        <f t="shared" si="40"/>
        <v>0</v>
      </c>
      <c r="R91" s="69">
        <f t="shared" si="40"/>
        <v>36</v>
      </c>
      <c r="S91" s="69">
        <f t="shared" si="40"/>
        <v>54</v>
      </c>
      <c r="T91" s="69">
        <f t="shared" si="40"/>
        <v>126</v>
      </c>
      <c r="U91" s="69">
        <f t="shared" si="40"/>
        <v>68</v>
      </c>
      <c r="V91" s="69">
        <f t="shared" si="40"/>
        <v>180</v>
      </c>
      <c r="W91" s="69">
        <f t="shared" si="40"/>
        <v>198</v>
      </c>
      <c r="X91" s="69">
        <f t="shared" si="40"/>
        <v>40</v>
      </c>
      <c r="Y91" s="69">
        <f t="shared" si="40"/>
        <v>0</v>
      </c>
      <c r="Z91" s="69">
        <f t="shared" si="40"/>
        <v>702</v>
      </c>
      <c r="AA91" s="69">
        <f t="shared" si="40"/>
        <v>0</v>
      </c>
      <c r="AB91" s="12"/>
    </row>
    <row r="92" spans="1:49" s="17" customFormat="1" ht="18.75" customHeight="1" x14ac:dyDescent="0.2">
      <c r="A92" s="6"/>
      <c r="B92" s="6"/>
      <c r="C92" s="21" t="str">
        <f>[1]План!B98</f>
        <v xml:space="preserve">    Концентрированная</v>
      </c>
      <c r="D92" s="46"/>
      <c r="E92" s="46"/>
      <c r="F92" s="46"/>
      <c r="G92" s="46"/>
      <c r="H92" s="46"/>
      <c r="I92" s="46"/>
      <c r="J92" s="46"/>
      <c r="K92" s="13"/>
      <c r="L92" s="14"/>
      <c r="M92" s="14"/>
      <c r="N92" s="69"/>
      <c r="O92" s="14"/>
      <c r="P92" s="14"/>
      <c r="Q92" s="14"/>
      <c r="R92" s="14">
        <f>SUM(R57+R64+R70+R76+R84)</f>
        <v>36</v>
      </c>
      <c r="S92" s="14">
        <f>SUM(S57+S64+S70+S76+S84)</f>
        <v>54</v>
      </c>
      <c r="T92" s="14">
        <f>SUM(T57+T64+T70+T76+T84)</f>
        <v>126</v>
      </c>
      <c r="U92" s="14">
        <f>SUM(U57+U64+U70+U76+U84)</f>
        <v>68</v>
      </c>
      <c r="V92" s="14">
        <f>SUM(V57+V64+V70+V76+V84)</f>
        <v>180</v>
      </c>
      <c r="W92" s="14">
        <f>SUM(W57+W64+W70+W76+W84)</f>
        <v>198</v>
      </c>
      <c r="X92" s="14">
        <f>SUM(X57+X64+X70+X76+X84)</f>
        <v>40</v>
      </c>
      <c r="Y92" s="14">
        <f>SUM(Y57+Y64+Y70+Y76+Y84)</f>
        <v>0</v>
      </c>
      <c r="Z92" s="14">
        <f>SUM(R92:Y92)</f>
        <v>702</v>
      </c>
      <c r="AA92" s="14"/>
      <c r="AB92" s="12"/>
    </row>
    <row r="93" spans="1:49" s="17" customFormat="1" ht="15" customHeight="1" thickBot="1" x14ac:dyDescent="0.25">
      <c r="A93" s="6"/>
      <c r="B93" s="6"/>
      <c r="C93" s="21" t="str">
        <f>[1]План!B99</f>
        <v xml:space="preserve">    Рассредоточенная</v>
      </c>
      <c r="D93" s="46"/>
      <c r="E93" s="46"/>
      <c r="F93" s="46"/>
      <c r="G93" s="46"/>
      <c r="H93" s="46"/>
      <c r="I93" s="46"/>
      <c r="J93" s="46"/>
      <c r="K93" s="13"/>
      <c r="L93" s="14"/>
      <c r="M93" s="14"/>
      <c r="N93" s="69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>
        <f t="shared" ref="Z93:Z95" si="41">SUM(S93:Y93)</f>
        <v>0</v>
      </c>
      <c r="AA93" s="14"/>
      <c r="AB93" s="12"/>
    </row>
    <row r="94" spans="1:49" s="17" customFormat="1" ht="27" customHeight="1" thickBot="1" x14ac:dyDescent="0.25">
      <c r="A94" s="6"/>
      <c r="B94" s="6"/>
      <c r="C94" s="239" t="s">
        <v>168</v>
      </c>
      <c r="D94" s="239"/>
      <c r="E94" s="239"/>
      <c r="F94" s="239"/>
      <c r="G94" s="239"/>
      <c r="H94" s="239"/>
      <c r="I94" s="239"/>
      <c r="J94" s="239"/>
      <c r="K94" s="13"/>
      <c r="L94" s="14"/>
      <c r="M94" s="14"/>
      <c r="N94" s="69"/>
      <c r="O94" s="14">
        <f>SUM(O58+O65+O71+O77+O85)</f>
        <v>198</v>
      </c>
      <c r="P94" s="69">
        <f t="shared" ref="P94:AA94" si="42">SUM(P58+P65+P71+P77+P85)</f>
        <v>0</v>
      </c>
      <c r="Q94" s="69">
        <f t="shared" si="42"/>
        <v>0</v>
      </c>
      <c r="R94" s="69">
        <f t="shared" si="42"/>
        <v>0</v>
      </c>
      <c r="S94" s="69">
        <f t="shared" si="42"/>
        <v>0</v>
      </c>
      <c r="T94" s="69">
        <f t="shared" si="42"/>
        <v>36</v>
      </c>
      <c r="U94" s="69">
        <f t="shared" si="42"/>
        <v>18</v>
      </c>
      <c r="V94" s="69">
        <f t="shared" si="42"/>
        <v>0</v>
      </c>
      <c r="W94" s="69">
        <f t="shared" si="42"/>
        <v>36</v>
      </c>
      <c r="X94" s="69">
        <f t="shared" si="42"/>
        <v>0</v>
      </c>
      <c r="Y94" s="69">
        <f t="shared" si="42"/>
        <v>108</v>
      </c>
      <c r="Z94" s="69">
        <f t="shared" si="42"/>
        <v>198</v>
      </c>
      <c r="AA94" s="69">
        <f t="shared" si="42"/>
        <v>0</v>
      </c>
      <c r="AB94" s="12"/>
    </row>
    <row r="95" spans="1:49" s="17" customFormat="1" ht="12" customHeight="1" x14ac:dyDescent="0.2">
      <c r="A95" s="6"/>
      <c r="B95" s="6"/>
      <c r="C95" s="21" t="str">
        <f>[1]План!B102</f>
        <v xml:space="preserve">    Концентрированная</v>
      </c>
      <c r="D95" s="46"/>
      <c r="E95" s="46"/>
      <c r="F95" s="46"/>
      <c r="G95" s="46"/>
      <c r="H95" s="46"/>
      <c r="I95" s="46"/>
      <c r="J95" s="46"/>
      <c r="K95" s="13"/>
      <c r="L95" s="14"/>
      <c r="M95" s="14"/>
      <c r="N95" s="69"/>
      <c r="O95" s="14"/>
      <c r="P95" s="14"/>
      <c r="Q95" s="14"/>
      <c r="R95" s="14">
        <f t="shared" ref="R95:Y95" si="43">SUM(R58+R65+R71+R77+R85)</f>
        <v>0</v>
      </c>
      <c r="S95" s="14">
        <f t="shared" si="43"/>
        <v>0</v>
      </c>
      <c r="T95" s="14">
        <f t="shared" si="43"/>
        <v>36</v>
      </c>
      <c r="U95" s="14">
        <f t="shared" si="43"/>
        <v>18</v>
      </c>
      <c r="V95" s="14">
        <f t="shared" si="43"/>
        <v>0</v>
      </c>
      <c r="W95" s="14">
        <f t="shared" si="43"/>
        <v>36</v>
      </c>
      <c r="X95" s="14">
        <f t="shared" si="43"/>
        <v>0</v>
      </c>
      <c r="Y95" s="14">
        <f t="shared" si="43"/>
        <v>108</v>
      </c>
      <c r="Z95" s="14">
        <f t="shared" si="41"/>
        <v>198</v>
      </c>
      <c r="AA95" s="14"/>
      <c r="AB95" s="12"/>
    </row>
    <row r="96" spans="1:49" s="36" customFormat="1" ht="16.5" customHeight="1" x14ac:dyDescent="0.2">
      <c r="A96" s="28" t="s">
        <v>90</v>
      </c>
      <c r="B96" s="28"/>
      <c r="C96" s="255" t="s">
        <v>77</v>
      </c>
      <c r="D96" s="242"/>
      <c r="E96" s="242"/>
      <c r="F96" s="242"/>
      <c r="G96" s="242"/>
      <c r="H96" s="242"/>
      <c r="I96" s="242"/>
      <c r="J96" s="243"/>
      <c r="K96" s="37"/>
      <c r="L96" s="37"/>
      <c r="M96" s="37"/>
      <c r="N96" s="37"/>
      <c r="O96" s="55">
        <v>144</v>
      </c>
      <c r="P96" s="37"/>
      <c r="Q96" s="37"/>
      <c r="R96" s="37"/>
      <c r="S96" s="37"/>
      <c r="T96" s="37"/>
      <c r="U96" s="37"/>
      <c r="V96" s="37"/>
      <c r="W96" s="37"/>
      <c r="X96" s="37"/>
      <c r="Y96" s="37" t="s">
        <v>76</v>
      </c>
      <c r="Z96" s="37"/>
      <c r="AA96" s="37"/>
      <c r="AB96" s="34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s="36" customFormat="1" ht="16.5" customHeight="1" x14ac:dyDescent="0.2">
      <c r="A97" s="28"/>
      <c r="B97" s="28"/>
      <c r="C97" s="256" t="s">
        <v>169</v>
      </c>
      <c r="D97" s="244"/>
      <c r="E97" s="244"/>
      <c r="F97" s="244"/>
      <c r="G97" s="244"/>
      <c r="H97" s="244"/>
      <c r="I97" s="244"/>
      <c r="J97" s="244"/>
      <c r="K97" s="37"/>
      <c r="L97" s="37"/>
      <c r="M97" s="37"/>
      <c r="N97" s="37"/>
      <c r="O97" s="55"/>
      <c r="P97" s="37"/>
      <c r="Q97" s="37"/>
      <c r="R97" s="37">
        <v>0</v>
      </c>
      <c r="S97" s="37">
        <v>0</v>
      </c>
      <c r="T97" s="37">
        <v>1</v>
      </c>
      <c r="U97" s="37">
        <v>3</v>
      </c>
      <c r="V97" s="37">
        <v>0</v>
      </c>
      <c r="W97" s="37">
        <v>0</v>
      </c>
      <c r="X97" s="37">
        <v>0</v>
      </c>
      <c r="Y97" s="37">
        <v>5</v>
      </c>
      <c r="Z97" s="37"/>
      <c r="AA97" s="37"/>
      <c r="AB97" s="34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s="36" customFormat="1" ht="16.5" customHeight="1" x14ac:dyDescent="0.2">
      <c r="A98" s="28"/>
      <c r="B98" s="28"/>
      <c r="C98" s="257" t="s">
        <v>170</v>
      </c>
      <c r="D98" s="245"/>
      <c r="E98" s="245"/>
      <c r="F98" s="245"/>
      <c r="G98" s="245"/>
      <c r="H98" s="245"/>
      <c r="I98" s="245"/>
      <c r="J98" s="245"/>
      <c r="K98" s="37"/>
      <c r="L98" s="37"/>
      <c r="M98" s="37"/>
      <c r="N98" s="37"/>
      <c r="O98" s="55"/>
      <c r="P98" s="37"/>
      <c r="Q98" s="37"/>
      <c r="R98" s="37">
        <v>3</v>
      </c>
      <c r="S98" s="37">
        <v>7</v>
      </c>
      <c r="T98" s="37">
        <v>1</v>
      </c>
      <c r="U98" s="37">
        <v>9</v>
      </c>
      <c r="V98" s="37">
        <v>1</v>
      </c>
      <c r="W98" s="37">
        <v>2</v>
      </c>
      <c r="X98" s="37">
        <v>5</v>
      </c>
      <c r="Y98" s="37">
        <v>8</v>
      </c>
      <c r="Z98" s="37"/>
      <c r="AA98" s="37"/>
      <c r="AB98" s="34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s="36" customFormat="1" ht="16.5" customHeight="1" x14ac:dyDescent="0.2">
      <c r="A99" s="28"/>
      <c r="B99" s="28"/>
      <c r="C99" s="258" t="s">
        <v>171</v>
      </c>
      <c r="D99" s="246"/>
      <c r="E99" s="246"/>
      <c r="F99" s="246"/>
      <c r="G99" s="246"/>
      <c r="H99" s="246"/>
      <c r="I99" s="246"/>
      <c r="J99" s="246"/>
      <c r="K99" s="37"/>
      <c r="L99" s="37"/>
      <c r="M99" s="37"/>
      <c r="N99" s="37"/>
      <c r="O99" s="55"/>
      <c r="P99" s="37"/>
      <c r="Q99" s="37"/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/>
      <c r="AA99" s="37"/>
      <c r="AB99" s="34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s="36" customFormat="1" ht="19.5" customHeight="1" x14ac:dyDescent="0.2">
      <c r="A100" s="53" t="s">
        <v>75</v>
      </c>
      <c r="B100" s="67"/>
      <c r="C100" s="247" t="s">
        <v>89</v>
      </c>
      <c r="D100" s="240"/>
      <c r="E100" s="240"/>
      <c r="F100" s="240"/>
      <c r="G100" s="240"/>
      <c r="H100" s="240"/>
      <c r="I100" s="240"/>
      <c r="J100" s="241"/>
      <c r="K100" s="37"/>
      <c r="L100" s="37"/>
      <c r="M100" s="37"/>
      <c r="N100" s="37"/>
      <c r="O100" s="55">
        <v>216</v>
      </c>
      <c r="P100" s="37"/>
      <c r="Q100" s="37"/>
      <c r="R100" s="37"/>
      <c r="S100" s="37"/>
      <c r="T100" s="37"/>
      <c r="U100" s="37"/>
      <c r="V100" s="37"/>
      <c r="W100" s="37"/>
      <c r="X100" s="37"/>
      <c r="Y100" s="37" t="s">
        <v>78</v>
      </c>
      <c r="Z100" s="37"/>
      <c r="AA100" s="37"/>
      <c r="AB100" s="34"/>
    </row>
    <row r="101" spans="1:49" s="36" customFormat="1" ht="25.5" customHeight="1" x14ac:dyDescent="0.2">
      <c r="A101" s="54"/>
      <c r="B101" s="54"/>
      <c r="C101" s="249" t="s">
        <v>131</v>
      </c>
      <c r="D101" s="250"/>
      <c r="E101" s="250"/>
      <c r="F101" s="250"/>
      <c r="G101" s="250"/>
      <c r="H101" s="250"/>
      <c r="I101" s="250"/>
      <c r="J101" s="250"/>
      <c r="K101" s="37"/>
      <c r="L101" s="37"/>
      <c r="M101" s="38"/>
      <c r="N101" s="38"/>
      <c r="O101" s="39">
        <v>144</v>
      </c>
      <c r="P101" s="39"/>
      <c r="Q101" s="39"/>
      <c r="R101" s="56"/>
      <c r="S101" s="56"/>
      <c r="T101" s="56"/>
      <c r="U101" s="56"/>
      <c r="V101" s="56"/>
      <c r="W101" s="56"/>
      <c r="X101" s="56"/>
      <c r="Y101" s="37" t="s">
        <v>76</v>
      </c>
      <c r="Z101" s="37"/>
      <c r="AA101" s="37"/>
      <c r="AB101" s="34"/>
    </row>
    <row r="102" spans="1:49" s="36" customFormat="1" ht="27" customHeight="1" x14ac:dyDescent="0.2">
      <c r="A102" s="54"/>
      <c r="B102" s="54"/>
      <c r="C102" s="249" t="s">
        <v>132</v>
      </c>
      <c r="D102" s="249"/>
      <c r="E102" s="249"/>
      <c r="F102" s="249"/>
      <c r="G102" s="249"/>
      <c r="H102" s="249"/>
      <c r="I102" s="249"/>
      <c r="J102" s="249"/>
      <c r="K102" s="37"/>
      <c r="L102" s="37"/>
      <c r="M102" s="38"/>
      <c r="N102" s="38"/>
      <c r="O102" s="40">
        <v>72</v>
      </c>
      <c r="P102" s="40"/>
      <c r="Q102" s="40"/>
      <c r="R102" s="56"/>
      <c r="S102" s="56"/>
      <c r="T102" s="56"/>
      <c r="U102" s="56"/>
      <c r="V102" s="56"/>
      <c r="W102" s="56"/>
      <c r="X102" s="56"/>
      <c r="Y102" s="37" t="s">
        <v>133</v>
      </c>
      <c r="Z102" s="37"/>
      <c r="AA102" s="37"/>
      <c r="AB102" s="34"/>
    </row>
    <row r="103" spans="1:49" s="36" customFormat="1" ht="13.5" customHeight="1" x14ac:dyDescent="0.2">
      <c r="A103" s="54"/>
      <c r="B103" s="54"/>
      <c r="C103" s="248" t="s">
        <v>134</v>
      </c>
      <c r="D103" s="251" t="s">
        <v>172</v>
      </c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34"/>
    </row>
  </sheetData>
  <mergeCells count="39">
    <mergeCell ref="C100:J100"/>
    <mergeCell ref="D103:AA103"/>
    <mergeCell ref="A2:AA2"/>
    <mergeCell ref="A4:AA4"/>
    <mergeCell ref="A6:A9"/>
    <mergeCell ref="C6:C9"/>
    <mergeCell ref="L6:Q6"/>
    <mergeCell ref="R6:AA6"/>
    <mergeCell ref="L7:L9"/>
    <mergeCell ref="M7:M9"/>
    <mergeCell ref="O7:Q7"/>
    <mergeCell ref="R7:S7"/>
    <mergeCell ref="T7:U7"/>
    <mergeCell ref="V7:W7"/>
    <mergeCell ref="U8:U9"/>
    <mergeCell ref="O8:O9"/>
    <mergeCell ref="X7:AA7"/>
    <mergeCell ref="AA8:AA9"/>
    <mergeCell ref="V8:V9"/>
    <mergeCell ref="W8:W9"/>
    <mergeCell ref="R8:R9"/>
    <mergeCell ref="Y8:Y9"/>
    <mergeCell ref="S8:S9"/>
    <mergeCell ref="Z8:Z9"/>
    <mergeCell ref="B21:B22"/>
    <mergeCell ref="T8:T9"/>
    <mergeCell ref="P8:Q8"/>
    <mergeCell ref="X8:X9"/>
    <mergeCell ref="D6:K9"/>
    <mergeCell ref="N7:N9"/>
    <mergeCell ref="B6:B9"/>
    <mergeCell ref="C90:J90"/>
    <mergeCell ref="C89:J89"/>
    <mergeCell ref="C91:J91"/>
    <mergeCell ref="C94:J94"/>
    <mergeCell ref="C96:J96"/>
    <mergeCell ref="C97:J97"/>
    <mergeCell ref="C98:J98"/>
    <mergeCell ref="C99:J99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Богородский кожтехникум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Куфырина Галина Николаевна</dc:creator>
  <cp:lastModifiedBy>ЗУР</cp:lastModifiedBy>
  <cp:lastPrinted>2018-05-07T05:27:04Z</cp:lastPrinted>
  <dcterms:created xsi:type="dcterms:W3CDTF">1999-06-14T10:23:16Z</dcterms:created>
  <dcterms:modified xsi:type="dcterms:W3CDTF">2020-01-14T15:00:49Z</dcterms:modified>
</cp:coreProperties>
</file>