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 tabRatio="750"/>
  </bookViews>
  <sheets>
    <sheet name="План" sheetId="1" r:id="rId1"/>
    <sheet name="Лист1" sheetId="3" r:id="rId2"/>
    <sheet name="Start" sheetId="2" state="hidden" r:id="rId3"/>
  </sheets>
  <calcPr calcId="124519"/>
</workbook>
</file>

<file path=xl/calcChain.xml><?xml version="1.0" encoding="utf-8"?>
<calcChain xmlns="http://schemas.openxmlformats.org/spreadsheetml/2006/main">
  <c r="K80" i="1"/>
  <c r="K79"/>
  <c r="J76"/>
  <c r="M15"/>
  <c r="M14" s="1"/>
  <c r="N15"/>
  <c r="N14" s="1"/>
  <c r="O15"/>
  <c r="O14" s="1"/>
  <c r="P15"/>
  <c r="P14" s="1"/>
  <c r="Q29"/>
  <c r="Q27"/>
  <c r="J15"/>
  <c r="J14" s="1"/>
  <c r="K61" l="1"/>
  <c r="L61"/>
  <c r="N63"/>
  <c r="O63"/>
  <c r="P63"/>
  <c r="N62"/>
  <c r="O62"/>
  <c r="O61" s="1"/>
  <c r="P62"/>
  <c r="M63"/>
  <c r="M62"/>
  <c r="J61"/>
  <c r="L15"/>
  <c r="L14" s="1"/>
  <c r="R14"/>
  <c r="K28"/>
  <c r="K26"/>
  <c r="K25"/>
  <c r="K24"/>
  <c r="K23"/>
  <c r="K22"/>
  <c r="K21"/>
  <c r="K20"/>
  <c r="K19"/>
  <c r="K17"/>
  <c r="K16"/>
  <c r="K15" l="1"/>
  <c r="K14" s="1"/>
  <c r="M61"/>
  <c r="P61"/>
  <c r="N61"/>
  <c r="Q62"/>
  <c r="G2" i="3"/>
  <c r="G3"/>
  <c r="G1"/>
  <c r="B4"/>
  <c r="C4"/>
  <c r="D4"/>
  <c r="E4"/>
  <c r="F4"/>
  <c r="A4"/>
  <c r="G4" l="1"/>
  <c r="H4"/>
  <c r="H39" i="1"/>
  <c r="I39"/>
  <c r="L40"/>
  <c r="K57"/>
  <c r="K41"/>
  <c r="K33"/>
  <c r="K34"/>
  <c r="K35"/>
  <c r="K36"/>
  <c r="K37"/>
  <c r="K32"/>
  <c r="Q17" l="1"/>
  <c r="Q18"/>
  <c r="Q19"/>
  <c r="Q20"/>
  <c r="Q21"/>
  <c r="Q22"/>
  <c r="Q23"/>
  <c r="Q24"/>
  <c r="Q26"/>
  <c r="Q16"/>
  <c r="Q28"/>
  <c r="H27"/>
  <c r="I27"/>
  <c r="I15"/>
  <c r="G17"/>
  <c r="G18"/>
  <c r="G19"/>
  <c r="G20"/>
  <c r="G21"/>
  <c r="G22"/>
  <c r="G23"/>
  <c r="G24"/>
  <c r="G25"/>
  <c r="G26"/>
  <c r="G28"/>
  <c r="G16"/>
  <c r="C15"/>
  <c r="D15"/>
  <c r="E15"/>
  <c r="F15"/>
  <c r="I14" l="1"/>
  <c r="Q25"/>
  <c r="G27"/>
  <c r="G15"/>
  <c r="H15"/>
  <c r="H14" s="1"/>
  <c r="Q15" l="1"/>
  <c r="Q14" s="1"/>
  <c r="G14"/>
  <c r="Q64"/>
  <c r="Q63"/>
  <c r="Q61" s="1"/>
  <c r="Q58"/>
  <c r="Q57"/>
  <c r="G57"/>
  <c r="Q56"/>
  <c r="Q55"/>
  <c r="Q54"/>
  <c r="Q53"/>
  <c r="J53"/>
  <c r="J52" s="1"/>
  <c r="R52"/>
  <c r="P52"/>
  <c r="O52"/>
  <c r="N52"/>
  <c r="M52"/>
  <c r="L52"/>
  <c r="I52"/>
  <c r="Q51"/>
  <c r="J51"/>
  <c r="Q50"/>
  <c r="Q49"/>
  <c r="Q48"/>
  <c r="J48"/>
  <c r="Q47"/>
  <c r="J47"/>
  <c r="J46" s="1"/>
  <c r="R46"/>
  <c r="P46"/>
  <c r="O46"/>
  <c r="N46"/>
  <c r="M46"/>
  <c r="L46"/>
  <c r="I46"/>
  <c r="Q45"/>
  <c r="J45"/>
  <c r="Q44"/>
  <c r="Q43"/>
  <c r="Q42"/>
  <c r="J42"/>
  <c r="J40" s="1"/>
  <c r="Q41"/>
  <c r="G41"/>
  <c r="R40"/>
  <c r="P40"/>
  <c r="O40"/>
  <c r="N40"/>
  <c r="M40"/>
  <c r="I40"/>
  <c r="P39"/>
  <c r="O39"/>
  <c r="N39"/>
  <c r="M39"/>
  <c r="F38"/>
  <c r="E38"/>
  <c r="D38"/>
  <c r="C38"/>
  <c r="Q37"/>
  <c r="G37"/>
  <c r="Q36"/>
  <c r="G36"/>
  <c r="Q35"/>
  <c r="G35"/>
  <c r="Q34"/>
  <c r="G34"/>
  <c r="Q33"/>
  <c r="G33"/>
  <c r="Q32"/>
  <c r="G32"/>
  <c r="G31" s="1"/>
  <c r="P31"/>
  <c r="O31"/>
  <c r="N31"/>
  <c r="M31"/>
  <c r="L31"/>
  <c r="K31"/>
  <c r="J31"/>
  <c r="I31"/>
  <c r="H31"/>
  <c r="H30" s="1"/>
  <c r="F31"/>
  <c r="E31"/>
  <c r="D31"/>
  <c r="C31"/>
  <c r="F30" l="1"/>
  <c r="E30"/>
  <c r="Q39"/>
  <c r="O60"/>
  <c r="N60"/>
  <c r="P60"/>
  <c r="M60"/>
  <c r="G42"/>
  <c r="J39"/>
  <c r="K42"/>
  <c r="G53"/>
  <c r="K53"/>
  <c r="K52" s="1"/>
  <c r="G47"/>
  <c r="K47"/>
  <c r="G48"/>
  <c r="K48"/>
  <c r="H13"/>
  <c r="Q40"/>
  <c r="O38"/>
  <c r="L38"/>
  <c r="G46"/>
  <c r="Q52"/>
  <c r="P38"/>
  <c r="P30" s="1"/>
  <c r="C30"/>
  <c r="G52"/>
  <c r="Q46"/>
  <c r="Q31"/>
  <c r="Q60" s="1"/>
  <c r="D30"/>
  <c r="N38"/>
  <c r="N30" s="1"/>
  <c r="R38"/>
  <c r="I38"/>
  <c r="I13" s="1"/>
  <c r="M38"/>
  <c r="N65" l="1"/>
  <c r="N13"/>
  <c r="P65"/>
  <c r="P13"/>
  <c r="O30"/>
  <c r="J60"/>
  <c r="G39"/>
  <c r="K39"/>
  <c r="K40"/>
  <c r="K46"/>
  <c r="L30"/>
  <c r="J38"/>
  <c r="M30"/>
  <c r="Q38"/>
  <c r="I30"/>
  <c r="G40"/>
  <c r="M65" l="1"/>
  <c r="M13"/>
  <c r="L65"/>
  <c r="L13"/>
  <c r="O65"/>
  <c r="O13"/>
  <c r="G38"/>
  <c r="G13" s="1"/>
  <c r="J30"/>
  <c r="Q30"/>
  <c r="K38"/>
  <c r="K30" s="1"/>
  <c r="K65" l="1"/>
  <c r="K13"/>
  <c r="Q65"/>
  <c r="Q13"/>
  <c r="J13"/>
  <c r="J65"/>
  <c r="G30"/>
</calcChain>
</file>

<file path=xl/sharedStrings.xml><?xml version="1.0" encoding="utf-8"?>
<sst xmlns="http://schemas.openxmlformats.org/spreadsheetml/2006/main" count="180" uniqueCount="128">
  <si>
    <t>Индекс</t>
  </si>
  <si>
    <t>Итого</t>
  </si>
  <si>
    <t>1 курс</t>
  </si>
  <si>
    <t>2 курс</t>
  </si>
  <si>
    <t>Максимальная</t>
  </si>
  <si>
    <t>Обязательная</t>
  </si>
  <si>
    <t>Семестр 1</t>
  </si>
  <si>
    <t>Семестр 2</t>
  </si>
  <si>
    <t>Семестр 3</t>
  </si>
  <si>
    <t>Семестр 4</t>
  </si>
  <si>
    <t>Всего</t>
  </si>
  <si>
    <t>в том числе</t>
  </si>
  <si>
    <t>17 недель</t>
  </si>
  <si>
    <t xml:space="preserve">   23 недели  1 нед. пром. аттест</t>
  </si>
  <si>
    <t xml:space="preserve">  17  недель</t>
  </si>
  <si>
    <t xml:space="preserve"> 21  неделя   3 недели пром. аттест </t>
  </si>
  <si>
    <t>Теор. обучение</t>
  </si>
  <si>
    <t>Лаб. и пр. занятия</t>
  </si>
  <si>
    <t>Обяз. часть</t>
  </si>
  <si>
    <t>Вар. часть</t>
  </si>
  <si>
    <t>1</t>
  </si>
  <si>
    <t>2</t>
  </si>
  <si>
    <t>3</t>
  </si>
  <si>
    <t>4</t>
  </si>
  <si>
    <t>5</t>
  </si>
  <si>
    <t>7</t>
  </si>
  <si>
    <t>12</t>
  </si>
  <si>
    <t>Итого час/нед (с учетом консультаций в период обучения по циклам)</t>
  </si>
  <si>
    <t>36</t>
  </si>
  <si>
    <t>Всего по циклам</t>
  </si>
  <si>
    <t>ОБЩЕОБРАЗОВАТЕЛЬНЫЙ ЦИКЛ</t>
  </si>
  <si>
    <t xml:space="preserve">Русский язык </t>
  </si>
  <si>
    <t>Литература</t>
  </si>
  <si>
    <t>Иностранный язык</t>
  </si>
  <si>
    <t>История</t>
  </si>
  <si>
    <t>Физическая культура</t>
  </si>
  <si>
    <t>Химия</t>
  </si>
  <si>
    <t>Обществознание</t>
  </si>
  <si>
    <t>Биология</t>
  </si>
  <si>
    <t>География</t>
  </si>
  <si>
    <t>Информатика</t>
  </si>
  <si>
    <t>ПП</t>
  </si>
  <si>
    <t>ПРОФЕССИОНАЛЬНАЯ ПОДГОТОВКА</t>
  </si>
  <si>
    <t>ОП</t>
  </si>
  <si>
    <t>Общепрофессиональный цикл</t>
  </si>
  <si>
    <t>ОП.01</t>
  </si>
  <si>
    <t>Техническое черчение</t>
  </si>
  <si>
    <t>ОП.02</t>
  </si>
  <si>
    <t>Электротехника</t>
  </si>
  <si>
    <t>ОП.03</t>
  </si>
  <si>
    <t>Основы технической механики и слесарных работ</t>
  </si>
  <si>
    <t>ОП.04</t>
  </si>
  <si>
    <t>Материаловедение</t>
  </si>
  <si>
    <t>ОП.05</t>
  </si>
  <si>
    <t>Охрана труда</t>
  </si>
  <si>
    <t>ОП.06</t>
  </si>
  <si>
    <t>ПМ</t>
  </si>
  <si>
    <t>Профессиональный учебный цикл. (Профессиональные модули)</t>
  </si>
  <si>
    <t>ПМ.01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</si>
  <si>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</si>
  <si>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>МДК.01.01</t>
  </si>
  <si>
    <t>Основы слесарно-сборочных и электромонтажных работ</t>
  </si>
  <si>
    <t>МДК.01.02</t>
  </si>
  <si>
    <t xml:space="preserve"> Организация работ по сборке, монтажу и ремонту электрооборудования промышленных организаций
</t>
  </si>
  <si>
    <t>УП.01.01</t>
  </si>
  <si>
    <t>Учебная практика</t>
  </si>
  <si>
    <t>час</t>
  </si>
  <si>
    <t>нед</t>
  </si>
  <si>
    <t>ПП.01.01</t>
  </si>
  <si>
    <t>Производственная практика</t>
  </si>
  <si>
    <t>ПМ.1.ЭК</t>
  </si>
  <si>
    <t>Экзамен квалификационный</t>
  </si>
  <si>
    <t>ПМ.02</t>
  </si>
  <si>
    <t>Проверка и наладка электрооборудования</t>
  </si>
  <si>
    <t>МДК.02.01</t>
  </si>
  <si>
    <t>Организация и технология проверки электрооборудования</t>
  </si>
  <si>
    <t>МДК.02.02</t>
  </si>
  <si>
    <t>Контрольно-измерительные приборы</t>
  </si>
  <si>
    <t>УП.02.01</t>
  </si>
  <si>
    <t>ПП.02.01</t>
  </si>
  <si>
    <t>ПМ.2.ЭК</t>
  </si>
  <si>
    <t>ПМ.03</t>
  </si>
  <si>
    <t>Устранение и предупреждение аварий и неполадок электрооборудования</t>
  </si>
  <si>
    <t>МДК.03.01</t>
  </si>
  <si>
    <t>Организация технического обслуживания электрооборудования промышленных организаций</t>
  </si>
  <si>
    <t>УП.03.01</t>
  </si>
  <si>
    <t>ПП.03.01</t>
  </si>
  <si>
    <t>ПМ.3.ЭК</t>
  </si>
  <si>
    <t>ФК</t>
  </si>
  <si>
    <t>Производственная  практика</t>
  </si>
  <si>
    <t>Государственная (итоговая) аттестация</t>
  </si>
  <si>
    <t>Контрольных работ (итоговые письм. классные)</t>
  </si>
  <si>
    <t>Контрольных работ (домашние)</t>
  </si>
  <si>
    <t xml:space="preserve">Математика </t>
  </si>
  <si>
    <t>Наименование циклов, разделов,_x000D_
дисциплин, профессиональных модулей, МДК, практик</t>
  </si>
  <si>
    <t>Формы промежуточной аттестации           по семестрам</t>
  </si>
  <si>
    <t>Самостоятельная, внеаудиторная  (1026)</t>
  </si>
  <si>
    <t>Базовые УД</t>
  </si>
  <si>
    <t>Обязательные учебные дисциплины</t>
  </si>
  <si>
    <t>д/з</t>
  </si>
  <si>
    <t>Э</t>
  </si>
  <si>
    <t>Основы безопасности жизнедеятельности</t>
  </si>
  <si>
    <t xml:space="preserve">Физика </t>
  </si>
  <si>
    <t xml:space="preserve">Промежуточная аттестация </t>
  </si>
  <si>
    <t>МДК</t>
  </si>
  <si>
    <t>Итого:</t>
  </si>
  <si>
    <t>Дисциплин и МДК</t>
  </si>
  <si>
    <t xml:space="preserve">Экзаменов (в т. ч. экзаменов (квалификационных)) </t>
  </si>
  <si>
    <t xml:space="preserve">Дифф. зачетов </t>
  </si>
  <si>
    <t>Зачётов</t>
  </si>
  <si>
    <t xml:space="preserve">Безопасность жизнедеятельности </t>
  </si>
  <si>
    <r>
      <t xml:space="preserve">                      </t>
    </r>
    <r>
      <rPr>
        <sz val="9"/>
        <color rgb="FF000000"/>
        <rFont val="Times New Roman"/>
        <family val="1"/>
        <charset val="204"/>
      </rPr>
      <t xml:space="preserve">  Учебный план                                                                                                                                                                             
                                          13.01.10 Электромонтёр по ремонту и обслуживанию электрооборудования</t>
    </r>
    <r>
      <rPr>
        <sz val="9"/>
        <color rgb="FF000000"/>
        <rFont val="Tahoma"/>
        <family val="2"/>
        <charset val="204"/>
      </rPr>
      <t xml:space="preserve">
                                                                                                                                                                                 </t>
    </r>
  </si>
  <si>
    <t xml:space="preserve">Учебной и производственной практики </t>
  </si>
  <si>
    <t xml:space="preserve">Индивидуальный проект 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</si>
  <si>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</si>
  <si>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</si>
  <si>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</si>
  <si>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</si>
  <si>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</si>
  <si>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</si>
  <si>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</si>
  <si>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</si>
  <si>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</si>
  <si>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</si>
  <si>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</si>
  <si>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</si>
  <si>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</si>
  <si>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Д/З</t>
  </si>
</sst>
</file>

<file path=xl/styles.xml><?xml version="1.0" encoding="utf-8"?>
<styleSheet xmlns="http://schemas.openxmlformats.org/spreadsheetml/2006/main">
  <fonts count="11">
    <font>
      <sz val="8"/>
      <color rgb="FF000000"/>
      <name val="Tahoma"/>
      <charset val="1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sz val="9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800080"/>
        <bgColor rgb="FF800080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rgb="FF00808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800080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theme="5" tint="0.59999389629810485"/>
        <bgColor rgb="FF800080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59999389629810485"/>
        <bgColor rgb="FFFFCC00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CCCCFF"/>
      </patternFill>
    </fill>
    <fill>
      <patternFill patternType="solid">
        <fgColor rgb="FFFF7C80"/>
        <bgColor rgb="FFFFFFCC"/>
      </patternFill>
    </fill>
    <fill>
      <patternFill patternType="solid">
        <fgColor rgb="FFFF7C80"/>
        <bgColor rgb="FF800080"/>
      </patternFill>
    </fill>
    <fill>
      <patternFill patternType="solid">
        <fgColor rgb="FFFF7C80"/>
        <bgColor rgb="FFFFFF00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6">
    <xf numFmtId="0" fontId="0" fillId="0" borderId="0" xfId="0"/>
    <xf numFmtId="0" fontId="0" fillId="0" borderId="0" xfId="0" applyFont="1"/>
    <xf numFmtId="0" fontId="1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9" borderId="10" xfId="0" applyFont="1" applyFill="1" applyBorder="1" applyAlignment="1" applyProtection="1">
      <alignment horizontal="center" vertical="center"/>
      <protection locked="0"/>
    </xf>
    <xf numFmtId="0" fontId="3" fillId="9" borderId="29" xfId="0" applyFont="1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left" vertical="center"/>
    </xf>
    <xf numFmtId="0" fontId="3" fillId="9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6" fillId="0" borderId="0" xfId="0" applyFo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/>
    <xf numFmtId="0" fontId="3" fillId="13" borderId="8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0" borderId="0" xfId="0" applyFont="1" applyFill="1"/>
    <xf numFmtId="0" fontId="3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6" borderId="4" xfId="0" applyFont="1" applyFill="1" applyBorder="1" applyAlignment="1" applyProtection="1">
      <alignment horizontal="left" vertical="center" wrapText="1"/>
      <protection locked="0"/>
    </xf>
    <xf numFmtId="0" fontId="3" fillId="16" borderId="13" xfId="0" applyFont="1" applyFill="1" applyBorder="1" applyAlignment="1" applyProtection="1">
      <alignment horizontal="center" vertical="center"/>
      <protection locked="0"/>
    </xf>
    <xf numFmtId="0" fontId="3" fillId="16" borderId="2" xfId="0" applyFont="1" applyFill="1" applyBorder="1" applyAlignment="1" applyProtection="1">
      <alignment horizontal="center" vertical="center"/>
      <protection locked="0"/>
    </xf>
    <xf numFmtId="0" fontId="3" fillId="16" borderId="14" xfId="0" applyFont="1" applyFill="1" applyBorder="1" applyAlignment="1" applyProtection="1">
      <alignment horizontal="center" vertical="center"/>
      <protection locked="0"/>
    </xf>
    <xf numFmtId="0" fontId="3" fillId="11" borderId="19" xfId="0" applyFont="1" applyFill="1" applyBorder="1" applyAlignment="1">
      <alignment horizontal="center" vertical="center"/>
    </xf>
    <xf numFmtId="0" fontId="3" fillId="16" borderId="18" xfId="0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 applyProtection="1">
      <alignment horizontal="left" vertical="center" wrapText="1"/>
      <protection locked="0"/>
    </xf>
    <xf numFmtId="0" fontId="3" fillId="11" borderId="24" xfId="0" applyFont="1" applyFill="1" applyBorder="1" applyAlignment="1">
      <alignment horizontal="center" vertical="center"/>
    </xf>
    <xf numFmtId="0" fontId="3" fillId="16" borderId="4" xfId="0" applyFont="1" applyFill="1" applyBorder="1" applyAlignment="1" applyProtection="1">
      <alignment horizontal="center" vertical="center"/>
      <protection locked="0"/>
    </xf>
    <xf numFmtId="0" fontId="3" fillId="16" borderId="19" xfId="0" applyFont="1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>
      <alignment horizontal="center" vertical="center"/>
    </xf>
    <xf numFmtId="0" fontId="3" fillId="16" borderId="39" xfId="0" applyFont="1" applyFill="1" applyBorder="1" applyAlignment="1" applyProtection="1">
      <alignment horizontal="left" vertical="top" wrapText="1"/>
      <protection locked="0"/>
    </xf>
    <xf numFmtId="0" fontId="3" fillId="16" borderId="20" xfId="0" applyFont="1" applyFill="1" applyBorder="1" applyAlignment="1" applyProtection="1">
      <alignment horizontal="center" vertical="center"/>
      <protection locked="0"/>
    </xf>
    <xf numFmtId="0" fontId="3" fillId="16" borderId="5" xfId="0" applyFont="1" applyFill="1" applyBorder="1" applyAlignment="1" applyProtection="1">
      <alignment horizontal="center" vertical="center"/>
      <protection locked="0"/>
    </xf>
    <xf numFmtId="0" fontId="3" fillId="16" borderId="17" xfId="0" applyFont="1" applyFill="1" applyBorder="1" applyAlignment="1" applyProtection="1">
      <alignment horizontal="center" vertical="center"/>
      <protection locked="0"/>
    </xf>
    <xf numFmtId="0" fontId="3" fillId="11" borderId="34" xfId="0" applyFont="1" applyFill="1" applyBorder="1" applyAlignment="1">
      <alignment horizontal="center" vertical="center"/>
    </xf>
    <xf numFmtId="0" fontId="3" fillId="16" borderId="38" xfId="0" applyFont="1" applyFill="1" applyBorder="1" applyAlignment="1" applyProtection="1">
      <alignment horizontal="center" vertical="center"/>
      <protection locked="0"/>
    </xf>
    <xf numFmtId="0" fontId="3" fillId="16" borderId="43" xfId="0" applyFont="1" applyFill="1" applyBorder="1" applyAlignment="1" applyProtection="1">
      <alignment horizontal="center" vertical="center"/>
      <protection locked="0"/>
    </xf>
    <xf numFmtId="0" fontId="3" fillId="11" borderId="5" xfId="0" applyFont="1" applyFill="1" applyBorder="1" applyAlignment="1">
      <alignment horizontal="center" vertical="center"/>
    </xf>
    <xf numFmtId="0" fontId="3" fillId="16" borderId="34" xfId="0" applyFont="1" applyFill="1" applyBorder="1" applyAlignment="1" applyProtection="1">
      <alignment horizontal="center" vertical="center"/>
      <protection locked="0"/>
    </xf>
    <xf numFmtId="0" fontId="2" fillId="11" borderId="20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/>
    </xf>
    <xf numFmtId="0" fontId="3" fillId="6" borderId="66" xfId="0" applyFont="1" applyFill="1" applyBorder="1" applyAlignment="1" applyProtection="1">
      <alignment horizontal="left" vertical="center" wrapText="1"/>
      <protection locked="0"/>
    </xf>
    <xf numFmtId="0" fontId="3" fillId="6" borderId="61" xfId="0" applyFont="1" applyFill="1" applyBorder="1" applyAlignment="1" applyProtection="1">
      <alignment horizontal="center" vertical="center"/>
      <protection locked="0"/>
    </xf>
    <xf numFmtId="0" fontId="3" fillId="6" borderId="54" xfId="0" applyFont="1" applyFill="1" applyBorder="1" applyAlignment="1" applyProtection="1">
      <alignment horizontal="center" vertical="center"/>
      <protection locked="0"/>
    </xf>
    <xf numFmtId="0" fontId="3" fillId="6" borderId="51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0" fontId="6" fillId="6" borderId="0" xfId="0" applyFont="1" applyFill="1"/>
    <xf numFmtId="0" fontId="3" fillId="6" borderId="23" xfId="0" applyFont="1" applyFill="1" applyBorder="1" applyAlignment="1">
      <alignment horizontal="center" vertical="center"/>
    </xf>
    <xf numFmtId="0" fontId="3" fillId="6" borderId="58" xfId="0" applyFont="1" applyFill="1" applyBorder="1" applyAlignment="1" applyProtection="1">
      <alignment horizontal="left" vertical="center" wrapText="1"/>
      <protection locked="0"/>
    </xf>
    <xf numFmtId="0" fontId="3" fillId="6" borderId="23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3" fillId="6" borderId="52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left" vertical="center"/>
    </xf>
    <xf numFmtId="0" fontId="3" fillId="5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6" borderId="39" xfId="0" applyFont="1" applyFill="1" applyBorder="1" applyAlignment="1" applyProtection="1">
      <alignment horizontal="left" vertical="center" wrapText="1"/>
      <protection locked="0"/>
    </xf>
    <xf numFmtId="0" fontId="3" fillId="11" borderId="1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left" vertical="center" wrapText="1"/>
    </xf>
    <xf numFmtId="0" fontId="3" fillId="11" borderId="26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right" vertical="center"/>
    </xf>
    <xf numFmtId="0" fontId="3" fillId="11" borderId="10" xfId="0" applyFont="1" applyFill="1" applyBorder="1" applyAlignment="1">
      <alignment horizontal="right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2" fillId="11" borderId="63" xfId="0" applyFont="1" applyFill="1" applyBorder="1" applyAlignment="1">
      <alignment horizontal="left" vertical="center" wrapText="1"/>
    </xf>
    <xf numFmtId="0" fontId="3" fillId="11" borderId="67" xfId="0" applyFont="1" applyFill="1" applyBorder="1" applyAlignment="1">
      <alignment horizontal="right" vertical="center"/>
    </xf>
    <xf numFmtId="0" fontId="3" fillId="11" borderId="68" xfId="0" applyFont="1" applyFill="1" applyBorder="1" applyAlignment="1">
      <alignment horizontal="right" vertical="center"/>
    </xf>
    <xf numFmtId="0" fontId="3" fillId="11" borderId="69" xfId="0" applyFont="1" applyFill="1" applyBorder="1" applyAlignment="1">
      <alignment horizontal="right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6" fillId="0" borderId="65" xfId="0" applyFont="1" applyBorder="1"/>
    <xf numFmtId="0" fontId="2" fillId="2" borderId="61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11" borderId="47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3" fillId="11" borderId="60" xfId="0" applyFont="1" applyFill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/>
    </xf>
    <xf numFmtId="0" fontId="3" fillId="11" borderId="3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0" borderId="4" xfId="0" applyFont="1" applyFill="1" applyBorder="1" applyAlignment="1" applyProtection="1">
      <alignment horizontal="center" vertical="center"/>
      <protection locked="0"/>
    </xf>
    <xf numFmtId="0" fontId="3" fillId="20" borderId="4" xfId="0" applyFont="1" applyFill="1" applyBorder="1" applyAlignment="1" applyProtection="1">
      <alignment horizontal="center" vertical="center" wrapText="1"/>
      <protection locked="0"/>
    </xf>
    <xf numFmtId="0" fontId="6" fillId="20" borderId="2" xfId="0" applyFont="1" applyFill="1" applyBorder="1" applyAlignment="1" applyProtection="1">
      <alignment horizontal="center" vertical="center"/>
      <protection locked="0"/>
    </xf>
    <xf numFmtId="0" fontId="3" fillId="20" borderId="0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3" fillId="19" borderId="0" xfId="0" applyFont="1" applyFill="1"/>
    <xf numFmtId="0" fontId="6" fillId="19" borderId="0" xfId="0" applyFont="1" applyFill="1"/>
    <xf numFmtId="0" fontId="3" fillId="11" borderId="12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2" borderId="19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2" borderId="4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22" borderId="4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22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23" borderId="10" xfId="0" applyFont="1" applyFill="1" applyBorder="1" applyAlignment="1">
      <alignment horizontal="center" vertical="center"/>
    </xf>
    <xf numFmtId="0" fontId="2" fillId="25" borderId="7" xfId="0" applyFont="1" applyFill="1" applyBorder="1" applyAlignment="1">
      <alignment horizontal="center" vertical="center"/>
    </xf>
    <xf numFmtId="0" fontId="2" fillId="23" borderId="49" xfId="0" applyFont="1" applyFill="1" applyBorder="1" applyAlignment="1">
      <alignment horizontal="center" vertical="center"/>
    </xf>
    <xf numFmtId="0" fontId="2" fillId="23" borderId="26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3" fillId="22" borderId="42" xfId="0" applyFont="1" applyFill="1" applyBorder="1" applyAlignment="1">
      <alignment horizontal="center" vertical="center" wrapText="1"/>
    </xf>
    <xf numFmtId="0" fontId="3" fillId="22" borderId="65" xfId="0" applyFont="1" applyFill="1" applyBorder="1" applyAlignment="1">
      <alignment horizontal="center" vertical="center" wrapText="1"/>
    </xf>
    <xf numFmtId="0" fontId="3" fillId="26" borderId="42" xfId="0" applyFont="1" applyFill="1" applyBorder="1" applyAlignment="1">
      <alignment horizontal="center" vertical="center" wrapText="1"/>
    </xf>
    <xf numFmtId="0" fontId="3" fillId="26" borderId="48" xfId="0" applyFont="1" applyFill="1" applyBorder="1" applyAlignment="1">
      <alignment horizontal="center" vertical="center" wrapText="1"/>
    </xf>
    <xf numFmtId="0" fontId="3" fillId="22" borderId="48" xfId="0" applyFont="1" applyFill="1" applyBorder="1" applyAlignment="1">
      <alignment horizontal="center" vertical="center" wrapText="1"/>
    </xf>
    <xf numFmtId="0" fontId="2" fillId="22" borderId="48" xfId="0" applyFont="1" applyFill="1" applyBorder="1" applyAlignment="1">
      <alignment horizontal="center" vertical="center" wrapText="1"/>
    </xf>
    <xf numFmtId="0" fontId="3" fillId="24" borderId="44" xfId="0" applyFont="1" applyFill="1" applyBorder="1" applyAlignment="1">
      <alignment horizontal="center" vertical="center"/>
    </xf>
    <xf numFmtId="0" fontId="2" fillId="23" borderId="15" xfId="0" applyFont="1" applyFill="1" applyBorder="1" applyAlignment="1">
      <alignment horizontal="center" vertical="center"/>
    </xf>
    <xf numFmtId="0" fontId="3" fillId="23" borderId="15" xfId="0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/>
    </xf>
    <xf numFmtId="0" fontId="3" fillId="23" borderId="43" xfId="0" applyFont="1" applyFill="1" applyBorder="1" applyAlignment="1">
      <alignment horizontal="center" vertical="center"/>
    </xf>
    <xf numFmtId="0" fontId="2" fillId="24" borderId="54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7" xfId="0" applyFont="1" applyFill="1" applyBorder="1" applyAlignment="1">
      <alignment horizontal="center" vertical="center"/>
    </xf>
    <xf numFmtId="0" fontId="3" fillId="27" borderId="2" xfId="0" applyFont="1" applyFill="1" applyBorder="1" applyAlignment="1">
      <alignment horizontal="center" vertical="center"/>
    </xf>
    <xf numFmtId="0" fontId="3" fillId="27" borderId="5" xfId="0" applyFont="1" applyFill="1" applyBorder="1" applyAlignment="1">
      <alignment horizontal="center" vertical="center"/>
    </xf>
    <xf numFmtId="0" fontId="5" fillId="29" borderId="54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3" fillId="27" borderId="26" xfId="0" applyFont="1" applyFill="1" applyBorder="1" applyAlignment="1">
      <alignment horizontal="center" vertical="center"/>
    </xf>
    <xf numFmtId="0" fontId="2" fillId="27" borderId="26" xfId="0" applyFont="1" applyFill="1" applyBorder="1" applyAlignment="1">
      <alignment horizontal="center" vertical="center"/>
    </xf>
    <xf numFmtId="0" fontId="3" fillId="28" borderId="70" xfId="0" applyFont="1" applyFill="1" applyBorder="1" applyAlignment="1">
      <alignment horizontal="center" vertical="center" wrapText="1"/>
    </xf>
    <xf numFmtId="0" fontId="3" fillId="28" borderId="0" xfId="0" applyFont="1" applyFill="1" applyBorder="1" applyAlignment="1">
      <alignment horizontal="center" vertical="center"/>
    </xf>
    <xf numFmtId="0" fontId="3" fillId="28" borderId="15" xfId="0" applyFont="1" applyFill="1" applyBorder="1" applyAlignment="1">
      <alignment horizontal="center" vertical="center"/>
    </xf>
    <xf numFmtId="0" fontId="6" fillId="30" borderId="5" xfId="0" applyFont="1" applyFill="1" applyBorder="1" applyAlignment="1">
      <alignment horizontal="center" vertical="center"/>
    </xf>
    <xf numFmtId="0" fontId="2" fillId="30" borderId="10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/>
    </xf>
    <xf numFmtId="0" fontId="3" fillId="30" borderId="2" xfId="0" applyFont="1" applyFill="1" applyBorder="1" applyAlignment="1">
      <alignment horizontal="center" vertical="center"/>
    </xf>
    <xf numFmtId="0" fontId="3" fillId="30" borderId="5" xfId="0" applyFont="1" applyFill="1" applyBorder="1" applyAlignment="1">
      <alignment horizontal="center" vertical="center"/>
    </xf>
    <xf numFmtId="0" fontId="3" fillId="32" borderId="54" xfId="0" applyFont="1" applyFill="1" applyBorder="1" applyAlignment="1">
      <alignment horizontal="center" vertical="center"/>
    </xf>
    <xf numFmtId="0" fontId="3" fillId="32" borderId="36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0" borderId="10" xfId="0" applyFont="1" applyFill="1" applyBorder="1" applyAlignment="1">
      <alignment horizontal="center" vertical="center"/>
    </xf>
    <xf numFmtId="0" fontId="3" fillId="30" borderId="26" xfId="0" applyFont="1" applyFill="1" applyBorder="1" applyAlignment="1">
      <alignment horizontal="center" vertical="center"/>
    </xf>
    <xf numFmtId="0" fontId="2" fillId="30" borderId="26" xfId="0" applyFont="1" applyFill="1" applyBorder="1" applyAlignment="1">
      <alignment horizontal="center" vertical="center"/>
    </xf>
    <xf numFmtId="0" fontId="3" fillId="31" borderId="70" xfId="0" applyFont="1" applyFill="1" applyBorder="1" applyAlignment="1">
      <alignment horizontal="center" vertical="center" wrapText="1"/>
    </xf>
    <xf numFmtId="0" fontId="3" fillId="31" borderId="0" xfId="0" applyFont="1" applyFill="1" applyBorder="1" applyAlignment="1">
      <alignment horizontal="center" vertical="center"/>
    </xf>
    <xf numFmtId="0" fontId="3" fillId="31" borderId="15" xfId="0" applyFont="1" applyFill="1" applyBorder="1" applyAlignment="1">
      <alignment horizontal="center" vertical="center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19" xfId="0" applyFont="1" applyFill="1" applyBorder="1" applyAlignment="1" applyProtection="1">
      <alignment horizontal="center" vertical="center"/>
      <protection locked="0"/>
    </xf>
    <xf numFmtId="0" fontId="3" fillId="17" borderId="19" xfId="0" applyFont="1" applyFill="1" applyBorder="1" applyAlignment="1">
      <alignment horizontal="center" vertical="center"/>
    </xf>
    <xf numFmtId="0" fontId="3" fillId="17" borderId="43" xfId="0" applyFont="1" applyFill="1" applyBorder="1" applyAlignment="1" applyProtection="1">
      <alignment horizontal="center" vertical="center"/>
      <protection locked="0"/>
    </xf>
    <xf numFmtId="0" fontId="3" fillId="17" borderId="46" xfId="0" applyFont="1" applyFill="1" applyBorder="1" applyAlignment="1" applyProtection="1">
      <alignment horizontal="center" vertical="center"/>
      <protection locked="0"/>
    </xf>
    <xf numFmtId="0" fontId="3" fillId="17" borderId="40" xfId="0" applyFont="1" applyFill="1" applyBorder="1" applyAlignment="1" applyProtection="1">
      <alignment horizontal="center" vertical="center"/>
      <protection locked="0"/>
    </xf>
    <xf numFmtId="0" fontId="3" fillId="17" borderId="44" xfId="0" applyFont="1" applyFill="1" applyBorder="1" applyAlignment="1" applyProtection="1">
      <alignment horizontal="center" vertical="center"/>
      <protection locked="0"/>
    </xf>
    <xf numFmtId="0" fontId="2" fillId="17" borderId="15" xfId="0" applyFont="1" applyFill="1" applyBorder="1" applyAlignment="1">
      <alignment horizontal="center" vertical="center"/>
    </xf>
    <xf numFmtId="0" fontId="3" fillId="17" borderId="44" xfId="0" applyFont="1" applyFill="1" applyBorder="1" applyAlignment="1" applyProtection="1">
      <alignment horizontal="center"/>
      <protection locked="0"/>
    </xf>
    <xf numFmtId="0" fontId="3" fillId="17" borderId="19" xfId="0" applyFont="1" applyFill="1" applyBorder="1" applyAlignment="1" applyProtection="1">
      <alignment horizontal="center"/>
      <protection locked="0"/>
    </xf>
    <xf numFmtId="0" fontId="3" fillId="11" borderId="29" xfId="0" applyFont="1" applyFill="1" applyBorder="1" applyAlignment="1">
      <alignment horizontal="center" vertical="center"/>
    </xf>
    <xf numFmtId="0" fontId="2" fillId="11" borderId="29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8" borderId="64" xfId="0" applyFont="1" applyFill="1" applyBorder="1" applyAlignment="1" applyProtection="1">
      <alignment horizontal="center" vertical="center"/>
      <protection locked="0"/>
    </xf>
    <xf numFmtId="0" fontId="3" fillId="18" borderId="35" xfId="0" applyFont="1" applyFill="1" applyBorder="1" applyAlignment="1">
      <alignment horizontal="center" vertical="center"/>
    </xf>
    <xf numFmtId="0" fontId="3" fillId="18" borderId="51" xfId="0" applyFont="1" applyFill="1" applyBorder="1" applyAlignment="1">
      <alignment horizontal="center" vertical="center"/>
    </xf>
    <xf numFmtId="0" fontId="3" fillId="18" borderId="46" xfId="0" applyFont="1" applyFill="1" applyBorder="1" applyAlignment="1" applyProtection="1">
      <alignment horizontal="center" vertical="center"/>
      <protection locked="0"/>
    </xf>
    <xf numFmtId="0" fontId="3" fillId="18" borderId="55" xfId="0" applyFont="1" applyFill="1" applyBorder="1" applyAlignment="1">
      <alignment horizontal="center" vertical="center"/>
    </xf>
    <xf numFmtId="0" fontId="3" fillId="18" borderId="52" xfId="0" applyFont="1" applyFill="1" applyBorder="1" applyAlignment="1">
      <alignment horizontal="center" vertical="center"/>
    </xf>
    <xf numFmtId="0" fontId="3" fillId="12" borderId="4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8" borderId="35" xfId="0" applyFont="1" applyFill="1" applyBorder="1" applyAlignment="1" applyProtection="1">
      <alignment horizontal="center" vertical="center"/>
      <protection locked="0"/>
    </xf>
    <xf numFmtId="0" fontId="3" fillId="18" borderId="54" xfId="0" applyFont="1" applyFill="1" applyBorder="1" applyAlignment="1">
      <alignment horizontal="center" vertical="center"/>
    </xf>
    <xf numFmtId="0" fontId="3" fillId="18" borderId="21" xfId="0" applyFont="1" applyFill="1" applyBorder="1" applyAlignment="1" applyProtection="1">
      <alignment horizontal="center" vertical="center"/>
      <protection locked="0"/>
    </xf>
    <xf numFmtId="0" fontId="3" fillId="12" borderId="54" xfId="0" applyFont="1" applyFill="1" applyBorder="1" applyAlignment="1">
      <alignment horizontal="center" vertical="center"/>
    </xf>
    <xf numFmtId="0" fontId="3" fillId="12" borderId="68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7" borderId="0" xfId="0" applyFont="1" applyFill="1"/>
    <xf numFmtId="0" fontId="6" fillId="17" borderId="0" xfId="0" applyFont="1" applyFill="1"/>
    <xf numFmtId="0" fontId="3" fillId="33" borderId="18" xfId="0" applyFont="1" applyFill="1" applyBorder="1" applyAlignment="1" applyProtection="1">
      <alignment horizontal="left" vertical="center" wrapText="1"/>
      <protection locked="0"/>
    </xf>
    <xf numFmtId="0" fontId="3" fillId="33" borderId="21" xfId="0" applyFont="1" applyFill="1" applyBorder="1" applyAlignment="1" applyProtection="1">
      <alignment horizontal="left" vertical="center" wrapText="1"/>
      <protection locked="0"/>
    </xf>
    <xf numFmtId="0" fontId="3" fillId="33" borderId="13" xfId="0" applyFont="1" applyFill="1" applyBorder="1" applyAlignment="1" applyProtection="1">
      <alignment horizontal="left" vertical="center" wrapText="1"/>
      <protection locked="0"/>
    </xf>
    <xf numFmtId="0" fontId="4" fillId="33" borderId="24" xfId="0" applyFont="1" applyFill="1" applyBorder="1" applyAlignment="1" applyProtection="1">
      <alignment horizontal="left" vertical="center" wrapText="1"/>
      <protection locked="0"/>
    </xf>
    <xf numFmtId="0" fontId="4" fillId="33" borderId="18" xfId="0" applyFont="1" applyFill="1" applyBorder="1" applyAlignment="1" applyProtection="1">
      <alignment horizontal="left" vertical="center" wrapText="1"/>
      <protection locked="0"/>
    </xf>
    <xf numFmtId="0" fontId="2" fillId="33" borderId="71" xfId="0" applyFont="1" applyFill="1" applyBorder="1" applyAlignment="1" applyProtection="1">
      <alignment horizontal="left" vertical="center" wrapText="1"/>
      <protection locked="0"/>
    </xf>
    <xf numFmtId="0" fontId="3" fillId="22" borderId="45" xfId="0" applyFont="1" applyFill="1" applyBorder="1" applyAlignment="1">
      <alignment horizontal="center" vertical="center"/>
    </xf>
    <xf numFmtId="0" fontId="3" fillId="33" borderId="18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24" xfId="0" applyFont="1" applyFill="1" applyBorder="1" applyAlignment="1">
      <alignment horizontal="center" vertical="center"/>
    </xf>
    <xf numFmtId="0" fontId="3" fillId="33" borderId="33" xfId="0" applyFont="1" applyFill="1" applyBorder="1" applyAlignment="1">
      <alignment horizontal="center" vertical="center"/>
    </xf>
    <xf numFmtId="0" fontId="3" fillId="33" borderId="49" xfId="0" applyFont="1" applyFill="1" applyBorder="1" applyAlignment="1">
      <alignment horizontal="center" vertical="center"/>
    </xf>
    <xf numFmtId="0" fontId="3" fillId="33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Fill="1" applyBorder="1" applyAlignment="1" applyProtection="1">
      <alignment horizontal="center" vertical="center" wrapText="1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19" borderId="4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 textRotation="2" wrapText="1"/>
      <protection locked="0"/>
    </xf>
    <xf numFmtId="0" fontId="8" fillId="0" borderId="18" xfId="0" applyFont="1" applyFill="1" applyBorder="1" applyAlignment="1" applyProtection="1">
      <alignment horizontal="center" vertical="center" textRotation="2" wrapText="1"/>
      <protection locked="0"/>
    </xf>
    <xf numFmtId="0" fontId="8" fillId="0" borderId="55" xfId="0" applyFont="1" applyFill="1" applyBorder="1" applyAlignment="1" applyProtection="1">
      <alignment horizontal="center" vertical="center" textRotation="2" wrapText="1"/>
      <protection locked="0"/>
    </xf>
    <xf numFmtId="0" fontId="8" fillId="0" borderId="33" xfId="0" applyFont="1" applyFill="1" applyBorder="1" applyAlignment="1" applyProtection="1">
      <alignment horizontal="center" vertical="center" textRotation="2" wrapText="1"/>
      <protection locked="0"/>
    </xf>
    <xf numFmtId="0" fontId="8" fillId="0" borderId="2" xfId="0" applyFont="1" applyFill="1" applyBorder="1" applyAlignment="1" applyProtection="1">
      <alignment horizontal="center" vertical="center" textRotation="2" wrapText="1"/>
      <protection locked="0"/>
    </xf>
    <xf numFmtId="0" fontId="8" fillId="0" borderId="36" xfId="0" applyFont="1" applyFill="1" applyBorder="1" applyAlignment="1" applyProtection="1">
      <alignment horizontal="center" vertical="center" textRotation="2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textRotation="90" wrapText="1"/>
      <protection locked="0"/>
    </xf>
    <xf numFmtId="0" fontId="3" fillId="2" borderId="33" xfId="0" applyFont="1" applyFill="1" applyBorder="1" applyAlignment="1" applyProtection="1">
      <alignment horizontal="center" vertical="center" textRotation="90" wrapText="1"/>
      <protection locked="0"/>
    </xf>
    <xf numFmtId="0" fontId="3" fillId="2" borderId="4" xfId="0" applyFont="1" applyFill="1" applyBorder="1" applyAlignment="1" applyProtection="1">
      <alignment horizontal="center" vertical="center" textRotation="90" wrapText="1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11" borderId="11" xfId="0" applyFont="1" applyFill="1" applyBorder="1" applyAlignment="1">
      <alignment horizontal="right" vertical="center"/>
    </xf>
    <xf numFmtId="0" fontId="3" fillId="11" borderId="10" xfId="0" applyFont="1" applyFill="1" applyBorder="1" applyAlignment="1">
      <alignment horizontal="right" vertical="center"/>
    </xf>
    <xf numFmtId="0" fontId="3" fillId="11" borderId="12" xfId="0" applyFont="1" applyFill="1" applyBorder="1" applyAlignment="1">
      <alignment horizontal="right" vertical="center"/>
    </xf>
    <xf numFmtId="0" fontId="3" fillId="11" borderId="26" xfId="0" applyFont="1" applyFill="1" applyBorder="1" applyAlignment="1">
      <alignment horizontal="right" vertical="center"/>
    </xf>
    <xf numFmtId="0" fontId="3" fillId="0" borderId="0" xfId="0" applyFont="1" applyBorder="1"/>
    <xf numFmtId="0" fontId="2" fillId="15" borderId="19" xfId="0" applyFont="1" applyFill="1" applyBorder="1" applyAlignment="1">
      <alignment horizontal="left" vertical="center" wrapText="1"/>
    </xf>
    <xf numFmtId="0" fontId="2" fillId="15" borderId="19" xfId="0" applyFont="1" applyFill="1" applyBorder="1" applyAlignment="1"/>
    <xf numFmtId="0" fontId="2" fillId="15" borderId="43" xfId="0" applyFont="1" applyFill="1" applyBorder="1" applyAlignment="1">
      <alignment horizontal="left" vertical="center" wrapText="1"/>
    </xf>
    <xf numFmtId="0" fontId="3" fillId="16" borderId="32" xfId="0" applyFont="1" applyFill="1" applyBorder="1" applyAlignment="1" applyProtection="1">
      <alignment horizontal="center" vertical="center"/>
      <protection locked="0"/>
    </xf>
    <xf numFmtId="0" fontId="3" fillId="16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7" fillId="17" borderId="6" xfId="0" applyFont="1" applyFill="1" applyBorder="1" applyAlignment="1" applyProtection="1">
      <alignment horizontal="center" vertical="center" textRotation="90" wrapText="1"/>
      <protection locked="0"/>
    </xf>
    <xf numFmtId="0" fontId="7" fillId="17" borderId="47" xfId="0" applyFont="1" applyFill="1" applyBorder="1" applyAlignment="1" applyProtection="1">
      <alignment horizontal="center" vertical="center" textRotation="90" wrapText="1"/>
      <protection locked="0"/>
    </xf>
    <xf numFmtId="0" fontId="7" fillId="17" borderId="56" xfId="0" applyFont="1" applyFill="1" applyBorder="1" applyAlignment="1" applyProtection="1">
      <alignment horizontal="center" vertical="center" textRotation="90" wrapText="1"/>
      <protection locked="0"/>
    </xf>
    <xf numFmtId="0" fontId="7" fillId="17" borderId="25" xfId="0" applyFont="1" applyFill="1" applyBorder="1" applyAlignment="1" applyProtection="1">
      <alignment horizontal="center" vertical="center" textRotation="90" wrapText="1"/>
      <protection locked="0"/>
    </xf>
    <xf numFmtId="0" fontId="7" fillId="17" borderId="57" xfId="0" applyFont="1" applyFill="1" applyBorder="1" applyAlignment="1" applyProtection="1">
      <alignment horizontal="center" vertical="center" textRotation="90" wrapText="1"/>
      <protection locked="0"/>
    </xf>
    <xf numFmtId="0" fontId="8" fillId="0" borderId="28" xfId="0" applyFont="1" applyFill="1" applyBorder="1" applyAlignment="1" applyProtection="1">
      <alignment horizontal="center" vertical="center" textRotation="2"/>
      <protection locked="0"/>
    </xf>
    <xf numFmtId="0" fontId="9" fillId="0" borderId="28" xfId="0" applyFont="1" applyBorder="1" applyAlignment="1">
      <alignment horizontal="center" vertical="center" textRotation="2"/>
    </xf>
    <xf numFmtId="0" fontId="9" fillId="0" borderId="7" xfId="0" applyFont="1" applyBorder="1" applyAlignment="1">
      <alignment horizontal="center" vertical="center" textRotation="2"/>
    </xf>
    <xf numFmtId="0" fontId="3" fillId="20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10" fillId="33" borderId="21" xfId="0" applyFont="1" applyFill="1" applyBorder="1" applyAlignment="1" applyProtection="1">
      <alignment horizontal="left" vertical="center" wrapText="1"/>
      <protection locked="0"/>
    </xf>
    <xf numFmtId="0" fontId="10" fillId="33" borderId="23" xfId="0" applyFont="1" applyFill="1" applyBorder="1" applyAlignment="1" applyProtection="1">
      <alignment horizontal="left" vertical="center" wrapText="1"/>
      <protection locked="0"/>
    </xf>
    <xf numFmtId="0" fontId="10" fillId="33" borderId="42" xfId="0" applyFont="1" applyFill="1" applyBorder="1" applyAlignment="1" applyProtection="1">
      <alignment horizontal="left" vertical="center" wrapText="1"/>
      <protection locked="0"/>
    </xf>
    <xf numFmtId="0" fontId="10" fillId="33" borderId="48" xfId="0" applyFont="1" applyFill="1" applyBorder="1" applyAlignment="1" applyProtection="1">
      <alignment horizontal="left" vertical="center" wrapText="1"/>
      <protection locked="0"/>
    </xf>
    <xf numFmtId="0" fontId="4" fillId="11" borderId="18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tabSelected="1" topLeftCell="A50" zoomScale="89" zoomScaleNormal="89" workbookViewId="0">
      <selection activeCell="M58" sqref="M58"/>
    </sheetView>
  </sheetViews>
  <sheetFormatPr defaultRowHeight="12"/>
  <cols>
    <col min="1" max="1" width="16.6640625" style="38" customWidth="1"/>
    <col min="2" max="2" width="53" style="38" customWidth="1"/>
    <col min="3" max="6" width="6.33203125" style="38" customWidth="1"/>
    <col min="7" max="7" width="7" style="270" customWidth="1"/>
    <col min="8" max="8" width="14.6640625" style="270" hidden="1" customWidth="1"/>
    <col min="9" max="9" width="9.83203125" style="270" customWidth="1"/>
    <col min="10" max="10" width="10.5" style="38" customWidth="1"/>
    <col min="11" max="11" width="8.5" style="38" customWidth="1"/>
    <col min="12" max="12" width="7.5" style="38" customWidth="1"/>
    <col min="13" max="13" width="12.83203125" style="38" customWidth="1"/>
    <col min="14" max="14" width="11.6640625" style="38" customWidth="1"/>
    <col min="15" max="15" width="12" style="177" customWidth="1"/>
    <col min="16" max="16" width="12.83203125" style="177" customWidth="1"/>
    <col min="17" max="17" width="16.83203125" style="56" customWidth="1"/>
    <col min="18" max="18" width="6" style="38" customWidth="1"/>
    <col min="19" max="1014" width="14.6640625" style="38" customWidth="1"/>
    <col min="1015" max="16384" width="9.33203125" style="38"/>
  </cols>
  <sheetData>
    <row r="1" spans="1:18" ht="29.25" customHeight="1">
      <c r="A1" s="289" t="s">
        <v>111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18" ht="16.5" customHeight="1" thickBo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</row>
    <row r="3" spans="1:18" ht="13.5" hidden="1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</row>
    <row r="4" spans="1:18" ht="70.5" hidden="1" customHeigh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</row>
    <row r="5" spans="1:18" ht="12.75" customHeight="1">
      <c r="A5" s="290" t="s">
        <v>0</v>
      </c>
      <c r="B5" s="291" t="s">
        <v>94</v>
      </c>
      <c r="C5" s="294" t="s">
        <v>95</v>
      </c>
      <c r="D5" s="295"/>
      <c r="E5" s="295"/>
      <c r="F5" s="295"/>
      <c r="G5" s="298"/>
      <c r="H5" s="298"/>
      <c r="I5" s="298"/>
      <c r="J5" s="298"/>
      <c r="K5" s="298"/>
      <c r="L5" s="298"/>
      <c r="M5" s="299"/>
      <c r="N5" s="299"/>
      <c r="O5" s="299"/>
      <c r="P5" s="299"/>
      <c r="Q5" s="298" t="s">
        <v>1</v>
      </c>
      <c r="R5" s="298"/>
    </row>
    <row r="6" spans="1:18" ht="16.5" customHeight="1" thickBot="1">
      <c r="A6" s="290"/>
      <c r="B6" s="292"/>
      <c r="C6" s="296"/>
      <c r="D6" s="297"/>
      <c r="E6" s="297"/>
      <c r="F6" s="297"/>
      <c r="G6" s="298"/>
      <c r="H6" s="298"/>
      <c r="I6" s="298"/>
      <c r="J6" s="298"/>
      <c r="K6" s="298"/>
      <c r="L6" s="298"/>
      <c r="M6" s="300" t="s">
        <v>2</v>
      </c>
      <c r="N6" s="300"/>
      <c r="O6" s="301" t="s">
        <v>3</v>
      </c>
      <c r="P6" s="301"/>
      <c r="Q6" s="298"/>
      <c r="R6" s="298"/>
    </row>
    <row r="7" spans="1:18" ht="12.75" customHeight="1">
      <c r="A7" s="290"/>
      <c r="B7" s="292"/>
      <c r="C7" s="302">
        <v>1</v>
      </c>
      <c r="D7" s="305">
        <v>2</v>
      </c>
      <c r="E7" s="305">
        <v>3</v>
      </c>
      <c r="F7" s="330">
        <v>4</v>
      </c>
      <c r="G7" s="325" t="s">
        <v>4</v>
      </c>
      <c r="H7" s="327" t="s">
        <v>96</v>
      </c>
      <c r="I7" s="327" t="s">
        <v>96</v>
      </c>
      <c r="J7" s="298" t="s">
        <v>5</v>
      </c>
      <c r="K7" s="298"/>
      <c r="L7" s="298"/>
      <c r="M7" s="39" t="s">
        <v>6</v>
      </c>
      <c r="N7" s="39" t="s">
        <v>7</v>
      </c>
      <c r="O7" s="171" t="s">
        <v>8</v>
      </c>
      <c r="P7" s="171" t="s">
        <v>9</v>
      </c>
      <c r="Q7" s="298"/>
      <c r="R7" s="298"/>
    </row>
    <row r="8" spans="1:18" ht="99" customHeight="1">
      <c r="A8" s="290"/>
      <c r="B8" s="292"/>
      <c r="C8" s="303"/>
      <c r="D8" s="306"/>
      <c r="E8" s="306"/>
      <c r="F8" s="331"/>
      <c r="G8" s="325"/>
      <c r="H8" s="328"/>
      <c r="I8" s="328"/>
      <c r="J8" s="334" t="s">
        <v>10</v>
      </c>
      <c r="K8" s="337" t="s">
        <v>11</v>
      </c>
      <c r="L8" s="338"/>
      <c r="M8" s="40" t="s">
        <v>12</v>
      </c>
      <c r="N8" s="41" t="s">
        <v>13</v>
      </c>
      <c r="O8" s="172" t="s">
        <v>14</v>
      </c>
      <c r="P8" s="172" t="s">
        <v>15</v>
      </c>
      <c r="Q8" s="298"/>
      <c r="R8" s="298"/>
    </row>
    <row r="9" spans="1:18" ht="19.5" customHeight="1">
      <c r="A9" s="290"/>
      <c r="B9" s="292"/>
      <c r="C9" s="303"/>
      <c r="D9" s="306"/>
      <c r="E9" s="306"/>
      <c r="F9" s="331"/>
      <c r="G9" s="325"/>
      <c r="H9" s="328"/>
      <c r="I9" s="328"/>
      <c r="J9" s="335"/>
      <c r="K9" s="309" t="s">
        <v>16</v>
      </c>
      <c r="L9" s="309" t="s">
        <v>17</v>
      </c>
      <c r="M9" s="339">
        <v>612</v>
      </c>
      <c r="N9" s="311">
        <v>864</v>
      </c>
      <c r="O9" s="333">
        <v>612</v>
      </c>
      <c r="P9" s="333">
        <v>864</v>
      </c>
      <c r="Q9" s="298" t="s">
        <v>18</v>
      </c>
      <c r="R9" s="308" t="s">
        <v>19</v>
      </c>
    </row>
    <row r="10" spans="1:18" ht="46.5" customHeight="1" thickBot="1">
      <c r="A10" s="290"/>
      <c r="B10" s="293"/>
      <c r="C10" s="304"/>
      <c r="D10" s="307"/>
      <c r="E10" s="307"/>
      <c r="F10" s="332"/>
      <c r="G10" s="326"/>
      <c r="H10" s="329"/>
      <c r="I10" s="329"/>
      <c r="J10" s="336"/>
      <c r="K10" s="310"/>
      <c r="L10" s="310"/>
      <c r="M10" s="339"/>
      <c r="N10" s="311"/>
      <c r="O10" s="333"/>
      <c r="P10" s="333"/>
      <c r="Q10" s="298"/>
      <c r="R10" s="308"/>
    </row>
    <row r="11" spans="1:18" ht="13.5" customHeight="1">
      <c r="A11" s="42" t="s">
        <v>20</v>
      </c>
      <c r="B11" s="42" t="s">
        <v>21</v>
      </c>
      <c r="C11" s="42" t="s">
        <v>22</v>
      </c>
      <c r="D11" s="42" t="s">
        <v>23</v>
      </c>
      <c r="E11" s="42" t="s">
        <v>24</v>
      </c>
      <c r="F11" s="42" t="s">
        <v>25</v>
      </c>
      <c r="G11" s="237">
        <v>8</v>
      </c>
      <c r="H11" s="237" t="s">
        <v>26</v>
      </c>
      <c r="I11" s="237">
        <v>9</v>
      </c>
      <c r="J11" s="42">
        <v>10</v>
      </c>
      <c r="K11" s="42">
        <v>11</v>
      </c>
      <c r="L11" s="42">
        <v>12</v>
      </c>
      <c r="M11" s="42">
        <v>14</v>
      </c>
      <c r="N11" s="42">
        <v>15</v>
      </c>
      <c r="O11" s="173">
        <v>16</v>
      </c>
      <c r="P11" s="173">
        <v>17</v>
      </c>
      <c r="Q11" s="43">
        <v>20</v>
      </c>
      <c r="R11" s="44">
        <v>21</v>
      </c>
    </row>
    <row r="12" spans="1:18" ht="13.5" customHeight="1" thickBot="1">
      <c r="A12" s="45"/>
      <c r="B12" s="324" t="s">
        <v>27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46" t="s">
        <v>28</v>
      </c>
      <c r="N12" s="47" t="s">
        <v>28</v>
      </c>
      <c r="O12" s="223" t="s">
        <v>28</v>
      </c>
      <c r="P12" s="223" t="s">
        <v>28</v>
      </c>
      <c r="Q12" s="48"/>
      <c r="R12" s="45"/>
    </row>
    <row r="13" spans="1:18" ht="20.25" customHeight="1" thickBot="1">
      <c r="A13" s="49"/>
      <c r="B13" s="50" t="s">
        <v>29</v>
      </c>
      <c r="C13" s="50"/>
      <c r="D13" s="50"/>
      <c r="E13" s="50"/>
      <c r="F13" s="50"/>
      <c r="G13" s="238">
        <f>SUM(G14+G31+G38+G57+G58+G64)</f>
        <v>3648</v>
      </c>
      <c r="H13" s="238">
        <f>SUM(H14+H31+H38+H57+H58+H64)</f>
        <v>1966</v>
      </c>
      <c r="I13" s="238">
        <f>SUM(I14+I31+I38)</f>
        <v>832</v>
      </c>
      <c r="J13" s="191">
        <f>SUM(J14+J30+J57+J58+J64)</f>
        <v>2952</v>
      </c>
      <c r="K13" s="191" t="e">
        <f t="shared" ref="K13:Q13" si="0">SUM(K14+K30+K57+K58+K64)</f>
        <v>#VALUE!</v>
      </c>
      <c r="L13" s="191">
        <f t="shared" si="0"/>
        <v>717</v>
      </c>
      <c r="M13" s="191">
        <f t="shared" si="0"/>
        <v>612</v>
      </c>
      <c r="N13" s="191">
        <f t="shared" si="0"/>
        <v>864</v>
      </c>
      <c r="O13" s="191">
        <f t="shared" si="0"/>
        <v>612</v>
      </c>
      <c r="P13" s="191">
        <f t="shared" si="0"/>
        <v>864</v>
      </c>
      <c r="Q13" s="191">
        <f t="shared" si="0"/>
        <v>2952</v>
      </c>
      <c r="R13" s="52">
        <v>144</v>
      </c>
    </row>
    <row r="14" spans="1:18" s="56" customFormat="1" ht="23.25" customHeight="1" thickBot="1">
      <c r="A14" s="2"/>
      <c r="B14" s="31" t="s">
        <v>30</v>
      </c>
      <c r="C14" s="53"/>
      <c r="D14" s="53"/>
      <c r="E14" s="53"/>
      <c r="F14" s="53"/>
      <c r="G14" s="239">
        <f>SUM(G15+G27)</f>
        <v>2034</v>
      </c>
      <c r="H14" s="239">
        <f>SUM(H15+H27)</f>
        <v>1966</v>
      </c>
      <c r="I14" s="239">
        <f>SUM(I15+I27)</f>
        <v>662</v>
      </c>
      <c r="J14" s="192">
        <f>SUM(J15)</f>
        <v>1476</v>
      </c>
      <c r="K14" s="192">
        <f t="shared" ref="K14:Q14" si="1">SUM(K15)</f>
        <v>578</v>
      </c>
      <c r="L14" s="192">
        <f t="shared" si="1"/>
        <v>524</v>
      </c>
      <c r="M14" s="192">
        <f t="shared" si="1"/>
        <v>402</v>
      </c>
      <c r="N14" s="192">
        <f t="shared" si="1"/>
        <v>616</v>
      </c>
      <c r="O14" s="192">
        <f t="shared" si="1"/>
        <v>313</v>
      </c>
      <c r="P14" s="192">
        <f t="shared" si="1"/>
        <v>145</v>
      </c>
      <c r="Q14" s="192">
        <f t="shared" si="1"/>
        <v>1476</v>
      </c>
      <c r="R14" s="54">
        <f>SUM(R15+R27)</f>
        <v>0</v>
      </c>
    </row>
    <row r="15" spans="1:18" ht="21" customHeight="1" thickBot="1">
      <c r="A15" s="33" t="s">
        <v>97</v>
      </c>
      <c r="B15" s="37" t="s">
        <v>98</v>
      </c>
      <c r="C15" s="57">
        <f t="shared" ref="C15:F15" si="2">SUM(C16:C23)</f>
        <v>0</v>
      </c>
      <c r="D15" s="57">
        <f t="shared" si="2"/>
        <v>0</v>
      </c>
      <c r="E15" s="57">
        <f t="shared" si="2"/>
        <v>0</v>
      </c>
      <c r="F15" s="57">
        <f t="shared" si="2"/>
        <v>0</v>
      </c>
      <c r="G15" s="240">
        <f>SUM(G16:G26)</f>
        <v>1956</v>
      </c>
      <c r="H15" s="240">
        <f>SUM(G16:G26)</f>
        <v>1956</v>
      </c>
      <c r="I15" s="240">
        <f>SUM(H16:H26)</f>
        <v>652</v>
      </c>
      <c r="J15" s="192">
        <f>SUM(J16:J29)</f>
        <v>1476</v>
      </c>
      <c r="K15" s="192">
        <f t="shared" ref="K15:Q15" si="3">SUM(K16:K29)</f>
        <v>578</v>
      </c>
      <c r="L15" s="192">
        <f t="shared" si="3"/>
        <v>524</v>
      </c>
      <c r="M15" s="192">
        <f t="shared" si="3"/>
        <v>402</v>
      </c>
      <c r="N15" s="192">
        <f t="shared" si="3"/>
        <v>616</v>
      </c>
      <c r="O15" s="192">
        <f t="shared" si="3"/>
        <v>313</v>
      </c>
      <c r="P15" s="192">
        <f t="shared" si="3"/>
        <v>145</v>
      </c>
      <c r="Q15" s="192">
        <f t="shared" si="3"/>
        <v>1476</v>
      </c>
      <c r="R15" s="58"/>
    </row>
    <row r="16" spans="1:18" ht="21" customHeight="1">
      <c r="A16" s="3" t="s">
        <v>114</v>
      </c>
      <c r="B16" s="272" t="s">
        <v>31</v>
      </c>
      <c r="C16" s="5" t="s">
        <v>99</v>
      </c>
      <c r="D16" s="4"/>
      <c r="E16" s="6" t="s">
        <v>100</v>
      </c>
      <c r="F16" s="6"/>
      <c r="G16" s="241">
        <f>J16+I16</f>
        <v>129</v>
      </c>
      <c r="H16" s="242">
        <v>57</v>
      </c>
      <c r="I16" s="242">
        <v>57</v>
      </c>
      <c r="J16" s="181">
        <v>72</v>
      </c>
      <c r="K16" s="7">
        <f t="shared" ref="K16:K26" si="4">J16-L16</f>
        <v>34</v>
      </c>
      <c r="L16" s="8">
        <v>38</v>
      </c>
      <c r="M16" s="278">
        <v>18</v>
      </c>
      <c r="N16" s="279">
        <v>34</v>
      </c>
      <c r="O16" s="182">
        <v>20</v>
      </c>
      <c r="P16" s="182"/>
      <c r="Q16" s="59">
        <f t="shared" ref="Q16:Q27" si="5">SUM(M16:P16)</f>
        <v>72</v>
      </c>
      <c r="R16" s="60"/>
    </row>
    <row r="17" spans="1:18" ht="21" customHeight="1" thickBot="1">
      <c r="A17" s="3" t="s">
        <v>115</v>
      </c>
      <c r="B17" s="273" t="s">
        <v>32</v>
      </c>
      <c r="C17" s="5"/>
      <c r="D17" s="5"/>
      <c r="E17" s="5" t="s">
        <v>99</v>
      </c>
      <c r="F17" s="6"/>
      <c r="G17" s="243">
        <f t="shared" ref="G17:G28" si="6">J17+I17</f>
        <v>193</v>
      </c>
      <c r="H17" s="242">
        <v>85</v>
      </c>
      <c r="I17" s="242">
        <v>85</v>
      </c>
      <c r="J17" s="181">
        <v>108</v>
      </c>
      <c r="K17" s="7">
        <f t="shared" si="4"/>
        <v>50</v>
      </c>
      <c r="L17" s="8">
        <v>58</v>
      </c>
      <c r="M17" s="278">
        <v>18</v>
      </c>
      <c r="N17" s="279">
        <v>54</v>
      </c>
      <c r="O17" s="182">
        <v>36</v>
      </c>
      <c r="P17" s="182"/>
      <c r="Q17" s="61">
        <f t="shared" si="5"/>
        <v>108</v>
      </c>
      <c r="R17" s="60"/>
    </row>
    <row r="18" spans="1:18" ht="19.5" customHeight="1">
      <c r="A18" s="22" t="s">
        <v>116</v>
      </c>
      <c r="B18" s="340" t="s">
        <v>93</v>
      </c>
      <c r="C18" s="5" t="s">
        <v>99</v>
      </c>
      <c r="D18" s="12"/>
      <c r="E18" s="12"/>
      <c r="F18" s="13" t="s">
        <v>99</v>
      </c>
      <c r="G18" s="241">
        <f t="shared" si="6"/>
        <v>425</v>
      </c>
      <c r="H18" s="244">
        <v>85</v>
      </c>
      <c r="I18" s="244">
        <v>85</v>
      </c>
      <c r="J18" s="185">
        <v>340</v>
      </c>
      <c r="K18" s="14"/>
      <c r="L18" s="15"/>
      <c r="M18" s="280">
        <v>74</v>
      </c>
      <c r="N18" s="281">
        <v>86</v>
      </c>
      <c r="O18" s="186">
        <v>96</v>
      </c>
      <c r="P18" s="186">
        <v>84</v>
      </c>
      <c r="Q18" s="61">
        <f t="shared" si="5"/>
        <v>340</v>
      </c>
      <c r="R18" s="60"/>
    </row>
    <row r="19" spans="1:18" s="62" customFormat="1" ht="16.5" customHeight="1" thickBot="1">
      <c r="A19" s="10" t="s">
        <v>117</v>
      </c>
      <c r="B19" s="341" t="s">
        <v>33</v>
      </c>
      <c r="C19" s="9"/>
      <c r="D19" s="5"/>
      <c r="E19" s="5"/>
      <c r="F19" s="6" t="s">
        <v>99</v>
      </c>
      <c r="G19" s="241">
        <f t="shared" si="6"/>
        <v>161</v>
      </c>
      <c r="H19" s="242">
        <v>89</v>
      </c>
      <c r="I19" s="242">
        <v>89</v>
      </c>
      <c r="J19" s="183">
        <v>72</v>
      </c>
      <c r="K19" s="19">
        <f>J19-L19</f>
        <v>0</v>
      </c>
      <c r="L19" s="20">
        <v>72</v>
      </c>
      <c r="M19" s="278">
        <v>18</v>
      </c>
      <c r="N19" s="279">
        <v>34</v>
      </c>
      <c r="O19" s="184">
        <v>20</v>
      </c>
      <c r="P19" s="184"/>
      <c r="Q19" s="61">
        <f t="shared" si="5"/>
        <v>72</v>
      </c>
    </row>
    <row r="20" spans="1:18" ht="30" customHeight="1" thickBot="1">
      <c r="A20" s="179" t="s">
        <v>118</v>
      </c>
      <c r="B20" s="342" t="s">
        <v>40</v>
      </c>
      <c r="C20" s="9"/>
      <c r="D20" s="5"/>
      <c r="E20" s="6" t="s">
        <v>99</v>
      </c>
      <c r="F20" s="6"/>
      <c r="G20" s="241">
        <f t="shared" si="6"/>
        <v>193</v>
      </c>
      <c r="H20" s="242">
        <v>85</v>
      </c>
      <c r="I20" s="242">
        <v>85</v>
      </c>
      <c r="J20" s="187">
        <v>108</v>
      </c>
      <c r="K20" s="188">
        <f>J20-L20</f>
        <v>45</v>
      </c>
      <c r="L20" s="23">
        <v>63</v>
      </c>
      <c r="M20" s="282">
        <v>18</v>
      </c>
      <c r="N20" s="283">
        <v>56</v>
      </c>
      <c r="O20" s="189">
        <v>34</v>
      </c>
      <c r="P20" s="284"/>
      <c r="Q20" s="63">
        <f t="shared" si="5"/>
        <v>108</v>
      </c>
      <c r="R20" s="64"/>
    </row>
    <row r="21" spans="1:18" ht="21" customHeight="1" thickBot="1">
      <c r="A21" s="24" t="s">
        <v>119</v>
      </c>
      <c r="B21" s="343" t="s">
        <v>102</v>
      </c>
      <c r="C21" s="5" t="s">
        <v>99</v>
      </c>
      <c r="D21" s="5"/>
      <c r="E21" s="6"/>
      <c r="F21" s="6" t="s">
        <v>100</v>
      </c>
      <c r="G21" s="241">
        <f t="shared" si="6"/>
        <v>216</v>
      </c>
      <c r="H21" s="242">
        <v>36</v>
      </c>
      <c r="I21" s="242">
        <v>36</v>
      </c>
      <c r="J21" s="187">
        <v>180</v>
      </c>
      <c r="K21" s="14">
        <f t="shared" si="4"/>
        <v>146</v>
      </c>
      <c r="L21" s="15">
        <v>34</v>
      </c>
      <c r="M21" s="278">
        <v>36</v>
      </c>
      <c r="N21" s="279">
        <v>84</v>
      </c>
      <c r="O21" s="189">
        <v>35</v>
      </c>
      <c r="P21" s="189">
        <v>25</v>
      </c>
      <c r="Q21" s="65">
        <f t="shared" si="5"/>
        <v>180</v>
      </c>
      <c r="R21" s="60"/>
    </row>
    <row r="22" spans="1:18" ht="16.5" customHeight="1" thickBot="1">
      <c r="A22" s="180" t="s">
        <v>120</v>
      </c>
      <c r="B22" s="274" t="s">
        <v>36</v>
      </c>
      <c r="C22" s="11"/>
      <c r="D22" s="5"/>
      <c r="E22" s="5" t="s">
        <v>99</v>
      </c>
      <c r="F22" s="6"/>
      <c r="G22" s="241">
        <f t="shared" si="6"/>
        <v>91</v>
      </c>
      <c r="H22" s="245">
        <v>19</v>
      </c>
      <c r="I22" s="242">
        <v>19</v>
      </c>
      <c r="J22" s="185">
        <v>72</v>
      </c>
      <c r="K22" s="188">
        <f t="shared" si="4"/>
        <v>22</v>
      </c>
      <c r="L22" s="23">
        <v>50</v>
      </c>
      <c r="M22" s="280">
        <v>17</v>
      </c>
      <c r="N22" s="281">
        <v>38</v>
      </c>
      <c r="O22" s="186">
        <v>17</v>
      </c>
      <c r="P22" s="186"/>
      <c r="Q22" s="61">
        <f t="shared" si="5"/>
        <v>72</v>
      </c>
      <c r="R22" s="60"/>
    </row>
    <row r="23" spans="1:18" ht="21" customHeight="1" thickBot="1">
      <c r="A23" s="3" t="s">
        <v>121</v>
      </c>
      <c r="B23" s="275" t="s">
        <v>38</v>
      </c>
      <c r="C23" s="5" t="s">
        <v>99</v>
      </c>
      <c r="D23" s="5" t="s">
        <v>99</v>
      </c>
      <c r="E23" s="18"/>
      <c r="F23" s="18"/>
      <c r="G23" s="241">
        <f t="shared" si="6"/>
        <v>129</v>
      </c>
      <c r="H23" s="246">
        <v>57</v>
      </c>
      <c r="I23" s="247">
        <v>57</v>
      </c>
      <c r="J23" s="181">
        <v>72</v>
      </c>
      <c r="K23" s="16">
        <f t="shared" si="4"/>
        <v>67</v>
      </c>
      <c r="L23" s="190">
        <v>5</v>
      </c>
      <c r="M23" s="280">
        <v>34</v>
      </c>
      <c r="N23" s="281">
        <v>38</v>
      </c>
      <c r="O23" s="182"/>
      <c r="P23" s="182"/>
      <c r="Q23" s="63">
        <f t="shared" si="5"/>
        <v>72</v>
      </c>
      <c r="R23" s="60"/>
    </row>
    <row r="24" spans="1:18" s="56" customFormat="1" ht="22.5" customHeight="1">
      <c r="A24" s="3" t="s">
        <v>122</v>
      </c>
      <c r="B24" s="275" t="s">
        <v>34</v>
      </c>
      <c r="C24" s="9"/>
      <c r="D24" s="5"/>
      <c r="E24" s="5"/>
      <c r="F24" s="6" t="s">
        <v>99</v>
      </c>
      <c r="G24" s="241">
        <f t="shared" si="6"/>
        <v>221</v>
      </c>
      <c r="H24" s="242">
        <v>85</v>
      </c>
      <c r="I24" s="242">
        <v>85</v>
      </c>
      <c r="J24" s="181">
        <v>136</v>
      </c>
      <c r="K24" s="7">
        <f t="shared" si="4"/>
        <v>100</v>
      </c>
      <c r="L24" s="8">
        <v>36</v>
      </c>
      <c r="M24" s="278">
        <v>34</v>
      </c>
      <c r="N24" s="279">
        <v>43</v>
      </c>
      <c r="O24" s="182">
        <v>38</v>
      </c>
      <c r="P24" s="182">
        <v>21</v>
      </c>
      <c r="Q24" s="65">
        <f t="shared" si="5"/>
        <v>136</v>
      </c>
      <c r="R24" s="7"/>
    </row>
    <row r="25" spans="1:18" ht="18" customHeight="1">
      <c r="A25" s="3" t="s">
        <v>123</v>
      </c>
      <c r="B25" s="271" t="s">
        <v>37</v>
      </c>
      <c r="C25" s="9"/>
      <c r="D25" s="6" t="s">
        <v>99</v>
      </c>
      <c r="E25" s="5"/>
      <c r="F25" s="6"/>
      <c r="G25" s="241">
        <f t="shared" si="6"/>
        <v>90</v>
      </c>
      <c r="H25" s="242">
        <v>18</v>
      </c>
      <c r="I25" s="242">
        <v>18</v>
      </c>
      <c r="J25" s="181">
        <v>72</v>
      </c>
      <c r="K25" s="7">
        <f t="shared" si="4"/>
        <v>0</v>
      </c>
      <c r="L25" s="8">
        <v>72</v>
      </c>
      <c r="M25" s="278">
        <v>34</v>
      </c>
      <c r="N25" s="279">
        <v>38</v>
      </c>
      <c r="O25" s="182"/>
      <c r="P25" s="182"/>
      <c r="Q25" s="61">
        <f t="shared" si="5"/>
        <v>72</v>
      </c>
      <c r="R25" s="66"/>
    </row>
    <row r="26" spans="1:18" ht="26.25" customHeight="1" thickBot="1">
      <c r="A26" s="3" t="s">
        <v>124</v>
      </c>
      <c r="B26" s="271" t="s">
        <v>39</v>
      </c>
      <c r="C26" s="9"/>
      <c r="D26" s="5"/>
      <c r="E26" s="5"/>
      <c r="F26" s="6" t="s">
        <v>99</v>
      </c>
      <c r="G26" s="241">
        <f t="shared" si="6"/>
        <v>108</v>
      </c>
      <c r="H26" s="242">
        <v>36</v>
      </c>
      <c r="I26" s="242">
        <v>36</v>
      </c>
      <c r="J26" s="181">
        <v>72</v>
      </c>
      <c r="K26" s="7">
        <f t="shared" si="4"/>
        <v>52</v>
      </c>
      <c r="L26" s="8">
        <v>20</v>
      </c>
      <c r="M26" s="278">
        <v>42</v>
      </c>
      <c r="N26" s="279">
        <v>30</v>
      </c>
      <c r="O26" s="182"/>
      <c r="P26" s="182"/>
      <c r="Q26" s="63">
        <f t="shared" si="5"/>
        <v>72</v>
      </c>
      <c r="R26" s="60"/>
    </row>
    <row r="27" spans="1:18" ht="22.5" customHeight="1" thickBot="1">
      <c r="A27" s="3" t="s">
        <v>125</v>
      </c>
      <c r="B27" s="271" t="s">
        <v>35</v>
      </c>
      <c r="C27" s="34"/>
      <c r="D27" s="29"/>
      <c r="E27" s="29"/>
      <c r="F27" s="30"/>
      <c r="G27" s="248">
        <f>SUM(G28:G29)</f>
        <v>78</v>
      </c>
      <c r="H27" s="248">
        <f>SUM(H28:H29)</f>
        <v>10</v>
      </c>
      <c r="I27" s="248">
        <f>SUM(I28:I29)</f>
        <v>10</v>
      </c>
      <c r="J27" s="181">
        <v>72</v>
      </c>
      <c r="K27" s="32">
        <v>12</v>
      </c>
      <c r="L27" s="32">
        <v>58</v>
      </c>
      <c r="M27" s="278">
        <v>24</v>
      </c>
      <c r="N27" s="279">
        <v>48</v>
      </c>
      <c r="O27" s="182"/>
      <c r="P27" s="182"/>
      <c r="Q27" s="63">
        <f t="shared" si="5"/>
        <v>72</v>
      </c>
      <c r="R27" s="67"/>
    </row>
    <row r="28" spans="1:18" s="62" customFormat="1" ht="19.5" customHeight="1" thickBot="1">
      <c r="A28" s="3" t="s">
        <v>126</v>
      </c>
      <c r="B28" s="271" t="s">
        <v>101</v>
      </c>
      <c r="C28" s="25"/>
      <c r="D28" s="18"/>
      <c r="E28" s="17"/>
      <c r="F28" s="18"/>
      <c r="G28" s="241">
        <f t="shared" si="6"/>
        <v>78</v>
      </c>
      <c r="H28" s="249">
        <v>10</v>
      </c>
      <c r="I28" s="249">
        <v>10</v>
      </c>
      <c r="J28" s="181">
        <v>68</v>
      </c>
      <c r="K28" s="19">
        <f>J28-L28</f>
        <v>50</v>
      </c>
      <c r="L28" s="20">
        <v>18</v>
      </c>
      <c r="M28" s="278">
        <v>35</v>
      </c>
      <c r="N28" s="279">
        <v>33</v>
      </c>
      <c r="O28" s="182"/>
      <c r="P28" s="182"/>
      <c r="Q28" s="36">
        <f t="shared" ref="Q28:Q38" si="7">SUM(M28:P28)</f>
        <v>68</v>
      </c>
    </row>
    <row r="29" spans="1:18" ht="16.5" customHeight="1" thickBot="1">
      <c r="A29" s="3"/>
      <c r="B29" s="276" t="s">
        <v>113</v>
      </c>
      <c r="C29" s="26"/>
      <c r="D29" s="27"/>
      <c r="E29" s="27"/>
      <c r="F29" s="28"/>
      <c r="G29" s="241"/>
      <c r="H29" s="250"/>
      <c r="I29" s="250"/>
      <c r="J29" s="277">
        <v>32</v>
      </c>
      <c r="K29" s="7"/>
      <c r="L29" s="8"/>
      <c r="M29" s="285"/>
      <c r="N29" s="285"/>
      <c r="O29" s="286">
        <v>17</v>
      </c>
      <c r="P29" s="286">
        <v>15</v>
      </c>
      <c r="Q29" s="36">
        <f t="shared" si="7"/>
        <v>32</v>
      </c>
      <c r="R29" s="68"/>
    </row>
    <row r="30" spans="1:18" ht="36" customHeight="1" thickBot="1">
      <c r="A30" s="69" t="s">
        <v>41</v>
      </c>
      <c r="B30" s="70" t="s">
        <v>42</v>
      </c>
      <c r="C30" s="71">
        <f t="shared" ref="C30:F30" si="8">SUM(C31+C38)</f>
        <v>0</v>
      </c>
      <c r="D30" s="71">
        <f t="shared" si="8"/>
        <v>0</v>
      </c>
      <c r="E30" s="71">
        <f t="shared" si="8"/>
        <v>0</v>
      </c>
      <c r="F30" s="71">
        <f t="shared" si="8"/>
        <v>0</v>
      </c>
      <c r="G30" s="142">
        <f>SUM(I30:J30)</f>
        <v>1534</v>
      </c>
      <c r="H30" s="133">
        <f>SUM(H31+H38)</f>
        <v>0</v>
      </c>
      <c r="I30" s="144">
        <f>SUM(I31+I38)</f>
        <v>170</v>
      </c>
      <c r="J30" s="193">
        <f>SUM(J31+J38)</f>
        <v>1364</v>
      </c>
      <c r="K30" s="69">
        <f>SUM(K31+K38+K57)</f>
        <v>570</v>
      </c>
      <c r="L30" s="69">
        <f>SUM(L31+L38+L57)</f>
        <v>150</v>
      </c>
      <c r="M30" s="211">
        <f>SUM(M31+M38)</f>
        <v>210</v>
      </c>
      <c r="N30" s="211">
        <f>SUM(N31+N38)</f>
        <v>248</v>
      </c>
      <c r="O30" s="225">
        <f>SUM(O31+O38)</f>
        <v>279</v>
      </c>
      <c r="P30" s="225">
        <f>SUM(P31+P38)</f>
        <v>627</v>
      </c>
      <c r="Q30" s="74">
        <f t="shared" si="7"/>
        <v>1364</v>
      </c>
      <c r="R30" s="75"/>
    </row>
    <row r="31" spans="1:18" ht="27" customHeight="1" thickBot="1">
      <c r="A31" s="76" t="s">
        <v>43</v>
      </c>
      <c r="B31" s="77" t="s">
        <v>44</v>
      </c>
      <c r="C31" s="71">
        <f t="shared" ref="C31:F31" si="9">SUM(C32:C37)</f>
        <v>0</v>
      </c>
      <c r="D31" s="71">
        <f t="shared" si="9"/>
        <v>0</v>
      </c>
      <c r="E31" s="71">
        <f t="shared" si="9"/>
        <v>0</v>
      </c>
      <c r="F31" s="71">
        <f t="shared" si="9"/>
        <v>0</v>
      </c>
      <c r="G31" s="142">
        <f>SUM(G32:G37)</f>
        <v>306</v>
      </c>
      <c r="H31" s="133">
        <f>SUM(H32:H37)</f>
        <v>0</v>
      </c>
      <c r="I31" s="144">
        <f>SUM(I32:I37)</f>
        <v>70</v>
      </c>
      <c r="J31" s="194">
        <f t="shared" ref="J31:P31" si="10">SUM(J32:J37)</f>
        <v>236</v>
      </c>
      <c r="K31" s="51">
        <f t="shared" si="10"/>
        <v>183</v>
      </c>
      <c r="L31" s="51">
        <f t="shared" si="10"/>
        <v>53</v>
      </c>
      <c r="M31" s="210">
        <f t="shared" si="10"/>
        <v>54</v>
      </c>
      <c r="N31" s="210">
        <f t="shared" si="10"/>
        <v>81</v>
      </c>
      <c r="O31" s="224">
        <f t="shared" si="10"/>
        <v>45</v>
      </c>
      <c r="P31" s="224">
        <f t="shared" si="10"/>
        <v>56</v>
      </c>
      <c r="Q31" s="78">
        <f t="shared" si="7"/>
        <v>236</v>
      </c>
      <c r="R31" s="73"/>
    </row>
    <row r="32" spans="1:18" ht="18.75" customHeight="1">
      <c r="A32" s="79" t="s">
        <v>45</v>
      </c>
      <c r="B32" s="80" t="s">
        <v>46</v>
      </c>
      <c r="C32" s="81"/>
      <c r="D32" s="35" t="s">
        <v>99</v>
      </c>
      <c r="E32" s="82"/>
      <c r="F32" s="82"/>
      <c r="G32" s="84">
        <f t="shared" ref="G32:G38" si="11">SUM(I32:J32)</f>
        <v>51</v>
      </c>
      <c r="H32" s="85"/>
      <c r="I32" s="83">
        <v>14</v>
      </c>
      <c r="J32" s="195">
        <v>37</v>
      </c>
      <c r="K32" s="86">
        <f t="shared" ref="K32:K37" si="12">J32-L32</f>
        <v>23</v>
      </c>
      <c r="L32" s="344">
        <v>14</v>
      </c>
      <c r="M32" s="212">
        <v>14</v>
      </c>
      <c r="N32" s="212">
        <v>23</v>
      </c>
      <c r="O32" s="226"/>
      <c r="P32" s="226"/>
      <c r="Q32" s="87">
        <f t="shared" si="7"/>
        <v>37</v>
      </c>
      <c r="R32" s="83"/>
    </row>
    <row r="33" spans="1:18" ht="18.75" customHeight="1">
      <c r="A33" s="79" t="s">
        <v>47</v>
      </c>
      <c r="B33" s="80" t="s">
        <v>48</v>
      </c>
      <c r="C33" s="81"/>
      <c r="D33" s="82"/>
      <c r="E33" s="35"/>
      <c r="F33" s="82" t="s">
        <v>100</v>
      </c>
      <c r="G33" s="84">
        <f t="shared" si="11"/>
        <v>43</v>
      </c>
      <c r="H33" s="85"/>
      <c r="I33" s="83">
        <v>6</v>
      </c>
      <c r="J33" s="195">
        <v>37</v>
      </c>
      <c r="K33" s="86">
        <f t="shared" si="12"/>
        <v>33</v>
      </c>
      <c r="L33" s="344">
        <v>4</v>
      </c>
      <c r="M33" s="212"/>
      <c r="N33" s="212"/>
      <c r="O33" s="226">
        <v>21</v>
      </c>
      <c r="P33" s="226">
        <v>16</v>
      </c>
      <c r="Q33" s="87">
        <f t="shared" si="7"/>
        <v>37</v>
      </c>
      <c r="R33" s="83"/>
    </row>
    <row r="34" spans="1:18" ht="24.75" customHeight="1">
      <c r="A34" s="79" t="s">
        <v>49</v>
      </c>
      <c r="B34" s="80" t="s">
        <v>50</v>
      </c>
      <c r="C34" s="81"/>
      <c r="D34" s="35" t="s">
        <v>99</v>
      </c>
      <c r="E34" s="82"/>
      <c r="F34" s="82"/>
      <c r="G34" s="84">
        <f t="shared" si="11"/>
        <v>64</v>
      </c>
      <c r="H34" s="85"/>
      <c r="I34" s="83">
        <v>14</v>
      </c>
      <c r="J34" s="195">
        <v>50</v>
      </c>
      <c r="K34" s="86">
        <f t="shared" si="12"/>
        <v>40</v>
      </c>
      <c r="L34" s="344">
        <v>10</v>
      </c>
      <c r="M34" s="212">
        <v>20</v>
      </c>
      <c r="N34" s="212">
        <v>30</v>
      </c>
      <c r="O34" s="226"/>
      <c r="P34" s="226"/>
      <c r="Q34" s="87">
        <f t="shared" si="7"/>
        <v>50</v>
      </c>
      <c r="R34" s="83"/>
    </row>
    <row r="35" spans="1:18" ht="22.5" customHeight="1">
      <c r="A35" s="79" t="s">
        <v>51</v>
      </c>
      <c r="B35" s="80" t="s">
        <v>52</v>
      </c>
      <c r="C35" s="81"/>
      <c r="D35" s="35" t="s">
        <v>99</v>
      </c>
      <c r="E35" s="82"/>
      <c r="F35" s="82"/>
      <c r="G35" s="84">
        <f t="shared" si="11"/>
        <v>60</v>
      </c>
      <c r="H35" s="85"/>
      <c r="I35" s="83">
        <v>12</v>
      </c>
      <c r="J35" s="195">
        <v>48</v>
      </c>
      <c r="K35" s="86">
        <f t="shared" si="12"/>
        <v>32</v>
      </c>
      <c r="L35" s="344">
        <v>16</v>
      </c>
      <c r="M35" s="212">
        <v>20</v>
      </c>
      <c r="N35" s="212">
        <v>28</v>
      </c>
      <c r="O35" s="226"/>
      <c r="P35" s="226"/>
      <c r="Q35" s="87">
        <f t="shared" si="7"/>
        <v>48</v>
      </c>
      <c r="R35" s="83"/>
    </row>
    <row r="36" spans="1:18" ht="17.25" customHeight="1">
      <c r="A36" s="79" t="s">
        <v>53</v>
      </c>
      <c r="B36" s="80" t="s">
        <v>54</v>
      </c>
      <c r="C36" s="81"/>
      <c r="D36" s="82"/>
      <c r="E36" s="82"/>
      <c r="F36" s="82"/>
      <c r="G36" s="84">
        <f t="shared" si="11"/>
        <v>40</v>
      </c>
      <c r="H36" s="85"/>
      <c r="I36" s="83">
        <v>8</v>
      </c>
      <c r="J36" s="195">
        <v>32</v>
      </c>
      <c r="K36" s="86">
        <f t="shared" si="12"/>
        <v>23</v>
      </c>
      <c r="L36" s="344">
        <v>9</v>
      </c>
      <c r="M36" s="212"/>
      <c r="N36" s="212"/>
      <c r="O36" s="226">
        <v>12</v>
      </c>
      <c r="P36" s="226">
        <v>20</v>
      </c>
      <c r="Q36" s="87">
        <f t="shared" si="7"/>
        <v>32</v>
      </c>
      <c r="R36" s="83"/>
    </row>
    <row r="37" spans="1:18" ht="27" customHeight="1" thickBot="1">
      <c r="A37" s="79" t="s">
        <v>55</v>
      </c>
      <c r="B37" s="80" t="s">
        <v>110</v>
      </c>
      <c r="C37" s="81"/>
      <c r="D37" s="82"/>
      <c r="E37" s="82"/>
      <c r="F37" s="82"/>
      <c r="G37" s="89">
        <f t="shared" si="11"/>
        <v>48</v>
      </c>
      <c r="H37" s="85"/>
      <c r="I37" s="83">
        <v>16</v>
      </c>
      <c r="J37" s="195">
        <v>32</v>
      </c>
      <c r="K37" s="86">
        <f t="shared" si="12"/>
        <v>32</v>
      </c>
      <c r="L37" s="86"/>
      <c r="M37" s="212"/>
      <c r="N37" s="212"/>
      <c r="O37" s="226">
        <v>12</v>
      </c>
      <c r="P37" s="226">
        <v>20</v>
      </c>
      <c r="Q37" s="87">
        <f t="shared" si="7"/>
        <v>32</v>
      </c>
      <c r="R37" s="83"/>
    </row>
    <row r="38" spans="1:18" ht="41.25" customHeight="1" thickBot="1">
      <c r="A38" s="51" t="s">
        <v>56</v>
      </c>
      <c r="B38" s="90" t="s">
        <v>57</v>
      </c>
      <c r="C38" s="71">
        <f t="shared" ref="C38:F38" si="13">SUM(C40:C56)</f>
        <v>0</v>
      </c>
      <c r="D38" s="71">
        <f t="shared" si="13"/>
        <v>0</v>
      </c>
      <c r="E38" s="71">
        <f t="shared" si="13"/>
        <v>0</v>
      </c>
      <c r="F38" s="71">
        <f t="shared" si="13"/>
        <v>0</v>
      </c>
      <c r="G38" s="133">
        <f t="shared" si="11"/>
        <v>1228</v>
      </c>
      <c r="H38" s="251"/>
      <c r="I38" s="142">
        <f>SUM(I40+I46+I52)</f>
        <v>100</v>
      </c>
      <c r="J38" s="194">
        <f t="shared" ref="J38:P38" si="14">SUM(J40+J46+J52)</f>
        <v>1128</v>
      </c>
      <c r="K38" s="51">
        <f t="shared" si="14"/>
        <v>387</v>
      </c>
      <c r="L38" s="51">
        <f t="shared" si="14"/>
        <v>57</v>
      </c>
      <c r="M38" s="210">
        <f t="shared" si="14"/>
        <v>156</v>
      </c>
      <c r="N38" s="210">
        <f t="shared" si="14"/>
        <v>167</v>
      </c>
      <c r="O38" s="224">
        <f t="shared" si="14"/>
        <v>234</v>
      </c>
      <c r="P38" s="224">
        <f t="shared" si="14"/>
        <v>571</v>
      </c>
      <c r="Q38" s="78">
        <f t="shared" si="7"/>
        <v>1128</v>
      </c>
      <c r="R38" s="73">
        <f>SUM(R40+R46+R52)</f>
        <v>144</v>
      </c>
    </row>
    <row r="39" spans="1:18" ht="24" customHeight="1" thickBot="1">
      <c r="A39" s="51"/>
      <c r="B39" s="90" t="s">
        <v>104</v>
      </c>
      <c r="C39" s="71"/>
      <c r="D39" s="72"/>
      <c r="E39" s="72"/>
      <c r="F39" s="72"/>
      <c r="G39" s="143">
        <f>SUM(G41+G42+G47+G48+G53)</f>
        <v>544</v>
      </c>
      <c r="H39" s="252">
        <f>SUM(H41+H42+H47+H48+H53)</f>
        <v>0</v>
      </c>
      <c r="I39" s="135">
        <f>SUM(I41+I42+I47+I48+I53)</f>
        <v>100</v>
      </c>
      <c r="J39" s="194">
        <f>SUM(J41+J42+J47+J48+J53)</f>
        <v>444</v>
      </c>
      <c r="K39" s="51">
        <f>SUM(K41+K42+K47+K48+K53+K57)</f>
        <v>387</v>
      </c>
      <c r="L39" s="51"/>
      <c r="M39" s="210">
        <f>SUM(M41+M42+M47+M48+M53)</f>
        <v>84</v>
      </c>
      <c r="N39" s="210">
        <f>SUM(N41+N42+N47+N48+N53)</f>
        <v>95</v>
      </c>
      <c r="O39" s="224">
        <f>SUM(O41+O42+O47+O48+O53)</f>
        <v>126</v>
      </c>
      <c r="P39" s="224">
        <f>SUM(P41+P42+P47+P48+P53)</f>
        <v>139</v>
      </c>
      <c r="Q39" s="51">
        <f>SUM(Q41+Q42+Q47+Q48+Q53)</f>
        <v>444</v>
      </c>
      <c r="R39" s="73"/>
    </row>
    <row r="40" spans="1:18" ht="54.75" customHeight="1" thickBot="1">
      <c r="A40" s="51" t="s">
        <v>58</v>
      </c>
      <c r="B40" s="91" t="s">
        <v>59</v>
      </c>
      <c r="C40" s="71"/>
      <c r="D40" s="76"/>
      <c r="E40" s="76"/>
      <c r="F40" s="76"/>
      <c r="G40" s="253">
        <f>SUM(I40:J40)</f>
        <v>445</v>
      </c>
      <c r="H40" s="251"/>
      <c r="I40" s="142">
        <f>SUM(I41:I42)</f>
        <v>38</v>
      </c>
      <c r="J40" s="194">
        <f>SUM(J41:J44)</f>
        <v>407</v>
      </c>
      <c r="K40" s="51">
        <f t="shared" ref="K40:P40" si="15">SUM(K41:K44)</f>
        <v>155</v>
      </c>
      <c r="L40" s="51">
        <f t="shared" si="15"/>
        <v>24</v>
      </c>
      <c r="M40" s="210">
        <f t="shared" si="15"/>
        <v>156</v>
      </c>
      <c r="N40" s="210">
        <f t="shared" si="15"/>
        <v>167</v>
      </c>
      <c r="O40" s="224">
        <f t="shared" si="15"/>
        <v>0</v>
      </c>
      <c r="P40" s="224">
        <f t="shared" si="15"/>
        <v>108</v>
      </c>
      <c r="Q40" s="78">
        <f t="shared" ref="Q40:Q58" si="16">SUM(M40:P40)</f>
        <v>431</v>
      </c>
      <c r="R40" s="73">
        <f>SUM(R41:R42)</f>
        <v>79</v>
      </c>
    </row>
    <row r="41" spans="1:18" ht="38.25" customHeight="1" thickBot="1">
      <c r="A41" s="79" t="s">
        <v>60</v>
      </c>
      <c r="B41" s="80" t="s">
        <v>61</v>
      </c>
      <c r="C41" s="81"/>
      <c r="D41" s="82" t="s">
        <v>100</v>
      </c>
      <c r="E41" s="82"/>
      <c r="F41" s="82"/>
      <c r="G41" s="92">
        <f>SUM(I41:J41)</f>
        <v>69</v>
      </c>
      <c r="H41" s="93"/>
      <c r="I41" s="94">
        <v>13</v>
      </c>
      <c r="J41" s="196">
        <v>56</v>
      </c>
      <c r="K41" s="86">
        <f>J41-L41</f>
        <v>49</v>
      </c>
      <c r="L41" s="344">
        <v>7</v>
      </c>
      <c r="M41" s="212">
        <v>36</v>
      </c>
      <c r="N41" s="212">
        <v>20</v>
      </c>
      <c r="O41" s="226"/>
      <c r="P41" s="226"/>
      <c r="Q41" s="87">
        <f t="shared" si="16"/>
        <v>56</v>
      </c>
      <c r="R41" s="83">
        <v>30</v>
      </c>
    </row>
    <row r="42" spans="1:18" ht="33" customHeight="1" thickBot="1">
      <c r="A42" s="95" t="s">
        <v>62</v>
      </c>
      <c r="B42" s="96" t="s">
        <v>63</v>
      </c>
      <c r="C42" s="97"/>
      <c r="D42" s="82" t="s">
        <v>100</v>
      </c>
      <c r="E42" s="82"/>
      <c r="F42" s="98"/>
      <c r="G42" s="100">
        <f>SUM(I42:J42)</f>
        <v>148</v>
      </c>
      <c r="H42" s="101"/>
      <c r="I42" s="102">
        <v>25</v>
      </c>
      <c r="J42" s="197">
        <f>SUM(M42:P42)</f>
        <v>123</v>
      </c>
      <c r="K42" s="103">
        <f>J42-L42</f>
        <v>106</v>
      </c>
      <c r="L42" s="345">
        <v>17</v>
      </c>
      <c r="M42" s="213">
        <v>48</v>
      </c>
      <c r="N42" s="213">
        <v>75</v>
      </c>
      <c r="O42" s="227"/>
      <c r="P42" s="227"/>
      <c r="Q42" s="105">
        <f t="shared" si="16"/>
        <v>123</v>
      </c>
      <c r="R42" s="99">
        <v>49</v>
      </c>
    </row>
    <row r="43" spans="1:18" s="113" customFormat="1" ht="15.75" customHeight="1" thickBot="1">
      <c r="A43" s="106" t="s">
        <v>64</v>
      </c>
      <c r="B43" s="107" t="s">
        <v>65</v>
      </c>
      <c r="C43" s="108"/>
      <c r="D43" s="109"/>
      <c r="E43" s="109"/>
      <c r="F43" s="287"/>
      <c r="G43" s="254"/>
      <c r="H43" s="255"/>
      <c r="I43" s="256" t="s">
        <v>66</v>
      </c>
      <c r="J43" s="198">
        <v>114</v>
      </c>
      <c r="K43" s="111" t="s">
        <v>67</v>
      </c>
      <c r="L43" s="111"/>
      <c r="M43" s="214">
        <v>72</v>
      </c>
      <c r="N43" s="214">
        <v>72</v>
      </c>
      <c r="O43" s="228"/>
      <c r="P43" s="228"/>
      <c r="Q43" s="112">
        <f t="shared" si="16"/>
        <v>144</v>
      </c>
      <c r="R43" s="110"/>
    </row>
    <row r="44" spans="1:18" s="113" customFormat="1" ht="20.25" customHeight="1" thickBot="1">
      <c r="A44" s="114" t="s">
        <v>68</v>
      </c>
      <c r="B44" s="115" t="s">
        <v>69</v>
      </c>
      <c r="C44" s="116"/>
      <c r="D44" s="117"/>
      <c r="E44" s="117"/>
      <c r="F44" s="288"/>
      <c r="G44" s="257"/>
      <c r="H44" s="258"/>
      <c r="I44" s="259" t="s">
        <v>66</v>
      </c>
      <c r="J44" s="199">
        <v>114</v>
      </c>
      <c r="K44" s="119" t="s">
        <v>67</v>
      </c>
      <c r="L44" s="119"/>
      <c r="M44" s="214"/>
      <c r="N44" s="214"/>
      <c r="O44" s="228"/>
      <c r="P44" s="229">
        <v>108</v>
      </c>
      <c r="Q44" s="120">
        <f t="shared" si="16"/>
        <v>108</v>
      </c>
      <c r="R44" s="118"/>
    </row>
    <row r="45" spans="1:18" ht="18.75" customHeight="1" thickBot="1">
      <c r="A45" s="21" t="s">
        <v>70</v>
      </c>
      <c r="B45" s="121" t="s">
        <v>71</v>
      </c>
      <c r="C45" s="122"/>
      <c r="D45" s="123"/>
      <c r="E45" s="123"/>
      <c r="F45" s="123"/>
      <c r="G45" s="260"/>
      <c r="H45" s="261"/>
      <c r="I45" s="260"/>
      <c r="J45" s="200">
        <f>SUM(M45:P45)</f>
        <v>0</v>
      </c>
      <c r="K45" s="123"/>
      <c r="L45" s="123"/>
      <c r="M45" s="215"/>
      <c r="N45" s="215"/>
      <c r="O45" s="230"/>
      <c r="P45" s="230"/>
      <c r="Q45" s="124">
        <f t="shared" si="16"/>
        <v>0</v>
      </c>
      <c r="R45" s="125"/>
    </row>
    <row r="46" spans="1:18" ht="27.75" customHeight="1" thickBot="1">
      <c r="A46" s="51" t="s">
        <v>72</v>
      </c>
      <c r="B46" s="91" t="s">
        <v>73</v>
      </c>
      <c r="C46" s="71"/>
      <c r="D46" s="76"/>
      <c r="E46" s="76"/>
      <c r="F46" s="76"/>
      <c r="G46" s="126">
        <f>SUM(I46:J46)</f>
        <v>409</v>
      </c>
      <c r="H46" s="133"/>
      <c r="I46" s="144">
        <f>SUM(I47:I48)</f>
        <v>41</v>
      </c>
      <c r="J46" s="201">
        <f>SUM(J47:J50)</f>
        <v>368</v>
      </c>
      <c r="K46" s="51">
        <f t="shared" ref="K46:P46" si="17">SUM(K47:K50)</f>
        <v>122</v>
      </c>
      <c r="L46" s="51">
        <f t="shared" si="17"/>
        <v>18</v>
      </c>
      <c r="M46" s="210">
        <f t="shared" si="17"/>
        <v>0</v>
      </c>
      <c r="N46" s="210">
        <f t="shared" si="17"/>
        <v>0</v>
      </c>
      <c r="O46" s="224">
        <f t="shared" si="17"/>
        <v>102</v>
      </c>
      <c r="P46" s="224">
        <f t="shared" si="17"/>
        <v>218</v>
      </c>
      <c r="Q46" s="78">
        <f t="shared" si="16"/>
        <v>320</v>
      </c>
      <c r="R46" s="73">
        <f>SUM(R47:R48)</f>
        <v>40</v>
      </c>
    </row>
    <row r="47" spans="1:18" ht="28.5" customHeight="1" thickBot="1">
      <c r="A47" s="79" t="s">
        <v>74</v>
      </c>
      <c r="B47" s="80" t="s">
        <v>75</v>
      </c>
      <c r="C47" s="81"/>
      <c r="D47" s="82"/>
      <c r="E47" s="82"/>
      <c r="F47" s="322" t="s">
        <v>100</v>
      </c>
      <c r="G47" s="126">
        <f>SUM(I47:J47)</f>
        <v>90</v>
      </c>
      <c r="H47" s="85"/>
      <c r="I47" s="83">
        <v>20</v>
      </c>
      <c r="J47" s="200">
        <f>SUM(M47:P47)</f>
        <v>70</v>
      </c>
      <c r="K47" s="86">
        <f>J47-L47</f>
        <v>55</v>
      </c>
      <c r="L47" s="344">
        <v>15</v>
      </c>
      <c r="M47" s="212"/>
      <c r="N47" s="212"/>
      <c r="O47" s="226">
        <v>37</v>
      </c>
      <c r="P47" s="226">
        <v>33</v>
      </c>
      <c r="Q47" s="87">
        <f t="shared" si="16"/>
        <v>70</v>
      </c>
      <c r="R47" s="83">
        <v>20</v>
      </c>
    </row>
    <row r="48" spans="1:18" ht="24" customHeight="1" thickBot="1">
      <c r="A48" s="95" t="s">
        <v>76</v>
      </c>
      <c r="B48" s="127" t="s">
        <v>77</v>
      </c>
      <c r="C48" s="97"/>
      <c r="D48" s="98"/>
      <c r="E48" s="98"/>
      <c r="F48" s="323"/>
      <c r="G48" s="128">
        <f>SUM(I48:J48)</f>
        <v>91</v>
      </c>
      <c r="H48" s="104"/>
      <c r="I48" s="99">
        <v>21</v>
      </c>
      <c r="J48" s="197">
        <f>SUM(M48:P48)</f>
        <v>70</v>
      </c>
      <c r="K48" s="103">
        <f>J48-L48</f>
        <v>67</v>
      </c>
      <c r="L48" s="345">
        <v>3</v>
      </c>
      <c r="M48" s="213"/>
      <c r="N48" s="213"/>
      <c r="O48" s="227">
        <v>29</v>
      </c>
      <c r="P48" s="227">
        <v>41</v>
      </c>
      <c r="Q48" s="105">
        <f t="shared" si="16"/>
        <v>70</v>
      </c>
      <c r="R48" s="99">
        <v>20</v>
      </c>
    </row>
    <row r="49" spans="1:21" ht="13.5" customHeight="1" thickBot="1">
      <c r="A49" s="106" t="s">
        <v>78</v>
      </c>
      <c r="B49" s="107" t="s">
        <v>65</v>
      </c>
      <c r="C49" s="108"/>
      <c r="D49" s="109"/>
      <c r="E49" s="109"/>
      <c r="F49" s="287"/>
      <c r="G49" s="262"/>
      <c r="H49" s="263"/>
      <c r="I49" s="256" t="s">
        <v>66</v>
      </c>
      <c r="J49" s="198">
        <v>114</v>
      </c>
      <c r="K49" s="111" t="s">
        <v>67</v>
      </c>
      <c r="L49" s="111"/>
      <c r="M49" s="214"/>
      <c r="N49" s="214"/>
      <c r="O49" s="228">
        <v>36</v>
      </c>
      <c r="P49" s="228">
        <v>36</v>
      </c>
      <c r="Q49" s="112">
        <f t="shared" si="16"/>
        <v>72</v>
      </c>
      <c r="R49" s="129"/>
    </row>
    <row r="50" spans="1:21" ht="16.5" customHeight="1" thickBot="1">
      <c r="A50" s="114" t="s">
        <v>79</v>
      </c>
      <c r="B50" s="115" t="s">
        <v>69</v>
      </c>
      <c r="C50" s="116"/>
      <c r="D50" s="117"/>
      <c r="E50" s="117"/>
      <c r="F50" s="288"/>
      <c r="G50" s="257"/>
      <c r="H50" s="258"/>
      <c r="I50" s="259" t="s">
        <v>66</v>
      </c>
      <c r="J50" s="199">
        <v>114</v>
      </c>
      <c r="K50" s="119" t="s">
        <v>67</v>
      </c>
      <c r="L50" s="119"/>
      <c r="M50" s="214"/>
      <c r="N50" s="214"/>
      <c r="O50" s="228"/>
      <c r="P50" s="229">
        <v>108</v>
      </c>
      <c r="Q50" s="120">
        <f t="shared" si="16"/>
        <v>108</v>
      </c>
      <c r="R50" s="130"/>
    </row>
    <row r="51" spans="1:21" ht="16.5" customHeight="1" thickBot="1">
      <c r="A51" s="21" t="s">
        <v>80</v>
      </c>
      <c r="B51" s="121" t="s">
        <v>71</v>
      </c>
      <c r="C51" s="122"/>
      <c r="D51" s="123"/>
      <c r="E51" s="123"/>
      <c r="F51" s="123"/>
      <c r="G51" s="260"/>
      <c r="H51" s="261"/>
      <c r="I51" s="260"/>
      <c r="J51" s="200">
        <f>SUM(M51:P51)</f>
        <v>0</v>
      </c>
      <c r="K51" s="123"/>
      <c r="L51" s="123"/>
      <c r="M51" s="215"/>
      <c r="N51" s="215"/>
      <c r="O51" s="230"/>
      <c r="P51" s="230"/>
      <c r="Q51" s="124">
        <f t="shared" si="16"/>
        <v>0</v>
      </c>
      <c r="R51" s="125"/>
    </row>
    <row r="52" spans="1:21" ht="36" customHeight="1" thickBot="1">
      <c r="A52" s="51" t="s">
        <v>81</v>
      </c>
      <c r="B52" s="91" t="s">
        <v>82</v>
      </c>
      <c r="C52" s="71"/>
      <c r="D52" s="76"/>
      <c r="E52" s="76"/>
      <c r="F52" s="76"/>
      <c r="G52" s="126">
        <f>SUM(I52:J52)</f>
        <v>374</v>
      </c>
      <c r="H52" s="133"/>
      <c r="I52" s="144">
        <f>SUM(I53)</f>
        <v>21</v>
      </c>
      <c r="J52" s="201">
        <f>SUM(J53:J55)</f>
        <v>353</v>
      </c>
      <c r="K52" s="51">
        <f t="shared" ref="K52:P52" si="18">SUM(K53:K55)</f>
        <v>110</v>
      </c>
      <c r="L52" s="51">
        <f t="shared" si="18"/>
        <v>15</v>
      </c>
      <c r="M52" s="210">
        <f t="shared" si="18"/>
        <v>0</v>
      </c>
      <c r="N52" s="210">
        <f t="shared" si="18"/>
        <v>0</v>
      </c>
      <c r="O52" s="224">
        <f t="shared" si="18"/>
        <v>132</v>
      </c>
      <c r="P52" s="224">
        <f t="shared" si="18"/>
        <v>245</v>
      </c>
      <c r="Q52" s="78">
        <f t="shared" si="16"/>
        <v>377</v>
      </c>
      <c r="R52" s="73">
        <f>SUM(R53)</f>
        <v>25</v>
      </c>
    </row>
    <row r="53" spans="1:21" ht="38.25" customHeight="1" thickBot="1">
      <c r="A53" s="95" t="s">
        <v>83</v>
      </c>
      <c r="B53" s="127" t="s">
        <v>84</v>
      </c>
      <c r="C53" s="97"/>
      <c r="D53" s="98"/>
      <c r="E53" s="98"/>
      <c r="F53" s="98" t="s">
        <v>127</v>
      </c>
      <c r="G53" s="128">
        <f>SUM(I53:J53)</f>
        <v>146</v>
      </c>
      <c r="H53" s="104"/>
      <c r="I53" s="99">
        <v>21</v>
      </c>
      <c r="J53" s="197">
        <f>SUM(M53:P53)</f>
        <v>125</v>
      </c>
      <c r="K53" s="103">
        <f>J53-L53</f>
        <v>110</v>
      </c>
      <c r="L53" s="103">
        <v>15</v>
      </c>
      <c r="M53" s="213"/>
      <c r="N53" s="213"/>
      <c r="O53" s="227">
        <v>60</v>
      </c>
      <c r="P53" s="227">
        <v>65</v>
      </c>
      <c r="Q53" s="105">
        <f t="shared" si="16"/>
        <v>125</v>
      </c>
      <c r="R53" s="99">
        <v>25</v>
      </c>
    </row>
    <row r="54" spans="1:21" s="113" customFormat="1" ht="15.75" customHeight="1" thickBot="1">
      <c r="A54" s="106" t="s">
        <v>85</v>
      </c>
      <c r="B54" s="107" t="s">
        <v>65</v>
      </c>
      <c r="C54" s="108"/>
      <c r="D54" s="109"/>
      <c r="E54" s="109"/>
      <c r="F54" s="287"/>
      <c r="G54" s="264"/>
      <c r="H54" s="255"/>
      <c r="I54" s="256" t="s">
        <v>66</v>
      </c>
      <c r="J54" s="198">
        <v>114</v>
      </c>
      <c r="K54" s="111" t="s">
        <v>67</v>
      </c>
      <c r="L54" s="111"/>
      <c r="M54" s="214"/>
      <c r="N54" s="214"/>
      <c r="O54" s="228">
        <v>72</v>
      </c>
      <c r="P54" s="228">
        <v>72</v>
      </c>
      <c r="Q54" s="112">
        <f t="shared" si="16"/>
        <v>144</v>
      </c>
      <c r="R54" s="110"/>
    </row>
    <row r="55" spans="1:21" s="113" customFormat="1" ht="15.75" customHeight="1" thickBot="1">
      <c r="A55" s="114" t="s">
        <v>86</v>
      </c>
      <c r="B55" s="115" t="s">
        <v>69</v>
      </c>
      <c r="C55" s="116"/>
      <c r="D55" s="117"/>
      <c r="E55" s="117"/>
      <c r="F55" s="288"/>
      <c r="G55" s="257"/>
      <c r="H55" s="258"/>
      <c r="I55" s="259" t="s">
        <v>66</v>
      </c>
      <c r="J55" s="199">
        <v>114</v>
      </c>
      <c r="K55" s="119" t="s">
        <v>67</v>
      </c>
      <c r="L55" s="119"/>
      <c r="M55" s="214"/>
      <c r="N55" s="214"/>
      <c r="O55" s="228"/>
      <c r="P55" s="229">
        <v>108</v>
      </c>
      <c r="Q55" s="120">
        <f t="shared" si="16"/>
        <v>108</v>
      </c>
      <c r="R55" s="118"/>
    </row>
    <row r="56" spans="1:21" ht="20.25" customHeight="1" thickBot="1">
      <c r="A56" s="21" t="s">
        <v>87</v>
      </c>
      <c r="B56" s="121" t="s">
        <v>71</v>
      </c>
      <c r="C56" s="122"/>
      <c r="D56" s="123"/>
      <c r="E56" s="123"/>
      <c r="F56" s="123"/>
      <c r="G56" s="260"/>
      <c r="H56" s="261"/>
      <c r="I56" s="260"/>
      <c r="J56" s="202"/>
      <c r="K56" s="123"/>
      <c r="L56" s="123"/>
      <c r="M56" s="215"/>
      <c r="N56" s="215"/>
      <c r="O56" s="230"/>
      <c r="P56" s="230"/>
      <c r="Q56" s="124">
        <f t="shared" si="16"/>
        <v>0</v>
      </c>
      <c r="R56" s="125"/>
    </row>
    <row r="57" spans="1:21" ht="28.5" customHeight="1" thickBot="1">
      <c r="A57" s="51" t="s">
        <v>88</v>
      </c>
      <c r="B57" s="91" t="s">
        <v>35</v>
      </c>
      <c r="C57" s="71"/>
      <c r="D57" s="76"/>
      <c r="E57" s="76"/>
      <c r="F57" s="76"/>
      <c r="G57" s="144">
        <f>SUM(I57:J57)</f>
        <v>80</v>
      </c>
      <c r="H57" s="133"/>
      <c r="I57" s="144">
        <v>40</v>
      </c>
      <c r="J57" s="203">
        <v>40</v>
      </c>
      <c r="K57" s="72">
        <f>J57-L57</f>
        <v>0</v>
      </c>
      <c r="L57" s="76">
        <v>40</v>
      </c>
      <c r="M57" s="216"/>
      <c r="N57" s="216"/>
      <c r="O57" s="224">
        <v>20</v>
      </c>
      <c r="P57" s="224">
        <v>20</v>
      </c>
      <c r="Q57" s="131">
        <f t="shared" si="16"/>
        <v>40</v>
      </c>
      <c r="R57" s="73"/>
    </row>
    <row r="58" spans="1:21" ht="26.25" customHeight="1" thickBot="1">
      <c r="A58" s="166"/>
      <c r="B58" s="132" t="s">
        <v>103</v>
      </c>
      <c r="C58" s="314"/>
      <c r="D58" s="315"/>
      <c r="E58" s="315"/>
      <c r="F58" s="315"/>
      <c r="G58" s="316"/>
      <c r="H58" s="133"/>
      <c r="I58" s="134" t="s">
        <v>66</v>
      </c>
      <c r="J58" s="203">
        <v>36</v>
      </c>
      <c r="K58" s="133" t="s">
        <v>67</v>
      </c>
      <c r="L58" s="136">
        <v>2</v>
      </c>
      <c r="M58" s="216"/>
      <c r="N58" s="216"/>
      <c r="O58" s="231"/>
      <c r="P58" s="231">
        <v>36</v>
      </c>
      <c r="Q58" s="137">
        <f t="shared" si="16"/>
        <v>36</v>
      </c>
      <c r="R58" s="138"/>
    </row>
    <row r="59" spans="1:21" ht="20.25" customHeight="1" thickBot="1">
      <c r="A59" s="167"/>
      <c r="B59" s="132" t="s">
        <v>105</v>
      </c>
      <c r="C59" s="139"/>
      <c r="D59" s="140"/>
      <c r="E59" s="140"/>
      <c r="F59" s="140"/>
      <c r="G59" s="178"/>
      <c r="H59" s="133"/>
      <c r="I59" s="134"/>
      <c r="J59" s="203"/>
      <c r="K59" s="141"/>
      <c r="L59" s="142"/>
      <c r="M59" s="217"/>
      <c r="N59" s="218"/>
      <c r="O59" s="232"/>
      <c r="P59" s="232"/>
      <c r="Q59" s="137"/>
      <c r="R59" s="138"/>
    </row>
    <row r="60" spans="1:21" ht="25.5" customHeight="1" thickBot="1">
      <c r="A60" s="165"/>
      <c r="B60" s="132" t="s">
        <v>106</v>
      </c>
      <c r="C60" s="139"/>
      <c r="D60" s="140"/>
      <c r="E60" s="140"/>
      <c r="F60" s="140"/>
      <c r="G60" s="178"/>
      <c r="H60" s="133"/>
      <c r="I60" s="134"/>
      <c r="J60" s="203">
        <f>SUM(M60:P60)</f>
        <v>2196</v>
      </c>
      <c r="K60" s="141"/>
      <c r="L60" s="142"/>
      <c r="M60" s="219">
        <f>SUM(M14+M31+M39+M57)</f>
        <v>540</v>
      </c>
      <c r="N60" s="219">
        <f>SUM(N14+N31+N39+N57)</f>
        <v>792</v>
      </c>
      <c r="O60" s="233">
        <f>SUM(O14+O31+O39+O57)</f>
        <v>504</v>
      </c>
      <c r="P60" s="233">
        <f>SUM(P14+P31+P39+P57)</f>
        <v>360</v>
      </c>
      <c r="Q60" s="143">
        <f>SUM(Q14+Q31+Q39+Q57)</f>
        <v>2196</v>
      </c>
      <c r="R60" s="138"/>
    </row>
    <row r="61" spans="1:21" ht="25.5" customHeight="1" thickBot="1">
      <c r="A61" s="88"/>
      <c r="B61" s="146" t="s">
        <v>112</v>
      </c>
      <c r="C61" s="314"/>
      <c r="D61" s="315"/>
      <c r="E61" s="315"/>
      <c r="F61" s="315"/>
      <c r="G61" s="316"/>
      <c r="H61" s="133"/>
      <c r="I61" s="134" t="s">
        <v>66</v>
      </c>
      <c r="J61" s="203">
        <f>SUM(J62:J63)</f>
        <v>684</v>
      </c>
      <c r="K61" s="203">
        <f t="shared" ref="K61:Q61" si="19">SUM(K62:K63)</f>
        <v>0</v>
      </c>
      <c r="L61" s="203">
        <f t="shared" si="19"/>
        <v>0</v>
      </c>
      <c r="M61" s="203">
        <f t="shared" si="19"/>
        <v>72</v>
      </c>
      <c r="N61" s="203">
        <f t="shared" si="19"/>
        <v>72</v>
      </c>
      <c r="O61" s="203">
        <f t="shared" si="19"/>
        <v>108</v>
      </c>
      <c r="P61" s="203">
        <f t="shared" si="19"/>
        <v>432</v>
      </c>
      <c r="Q61" s="203">
        <f t="shared" si="19"/>
        <v>684</v>
      </c>
      <c r="R61" s="145"/>
    </row>
    <row r="62" spans="1:21" ht="20.25" customHeight="1" thickBot="1">
      <c r="A62" s="88"/>
      <c r="B62" s="164" t="s">
        <v>65</v>
      </c>
      <c r="C62" s="317"/>
      <c r="D62" s="315"/>
      <c r="E62" s="315"/>
      <c r="F62" s="315"/>
      <c r="G62" s="316"/>
      <c r="H62" s="133"/>
      <c r="I62" s="134" t="s">
        <v>66</v>
      </c>
      <c r="J62" s="204">
        <v>360</v>
      </c>
      <c r="K62" s="133" t="s">
        <v>67</v>
      </c>
      <c r="L62" s="136"/>
      <c r="M62" s="216">
        <f t="shared" ref="M62:P63" si="20">SUM(M43+M49+M54)</f>
        <v>72</v>
      </c>
      <c r="N62" s="216">
        <f t="shared" si="20"/>
        <v>72</v>
      </c>
      <c r="O62" s="216">
        <f t="shared" si="20"/>
        <v>108</v>
      </c>
      <c r="P62" s="216">
        <f t="shared" si="20"/>
        <v>108</v>
      </c>
      <c r="Q62" s="137">
        <f>SUM(M62:P62)</f>
        <v>360</v>
      </c>
      <c r="R62" s="145"/>
    </row>
    <row r="63" spans="1:21" ht="20.25" customHeight="1" thickBot="1">
      <c r="A63" s="88"/>
      <c r="B63" s="163" t="s">
        <v>89</v>
      </c>
      <c r="C63" s="314"/>
      <c r="D63" s="315"/>
      <c r="E63" s="315"/>
      <c r="F63" s="315"/>
      <c r="G63" s="316"/>
      <c r="H63" s="133"/>
      <c r="I63" s="134" t="s">
        <v>66</v>
      </c>
      <c r="J63" s="205">
        <v>324</v>
      </c>
      <c r="K63" s="133" t="s">
        <v>67</v>
      </c>
      <c r="L63" s="136"/>
      <c r="M63" s="216">
        <f t="shared" si="20"/>
        <v>0</v>
      </c>
      <c r="N63" s="216">
        <f t="shared" si="20"/>
        <v>0</v>
      </c>
      <c r="O63" s="216">
        <f t="shared" si="20"/>
        <v>0</v>
      </c>
      <c r="P63" s="216">
        <f t="shared" si="20"/>
        <v>324</v>
      </c>
      <c r="Q63" s="137">
        <f>SUM(M63:P63)</f>
        <v>324</v>
      </c>
      <c r="R63" s="145"/>
    </row>
    <row r="64" spans="1:21" ht="24.75" customHeight="1" thickBot="1">
      <c r="A64" s="79"/>
      <c r="B64" s="146" t="s">
        <v>90</v>
      </c>
      <c r="C64" s="147"/>
      <c r="D64" s="148"/>
      <c r="E64" s="148"/>
      <c r="F64" s="148"/>
      <c r="G64" s="149"/>
      <c r="H64" s="148"/>
      <c r="I64" s="150" t="s">
        <v>66</v>
      </c>
      <c r="J64" s="206">
        <v>36</v>
      </c>
      <c r="K64" s="151" t="s">
        <v>67</v>
      </c>
      <c r="L64" s="152">
        <v>1</v>
      </c>
      <c r="M64" s="220"/>
      <c r="N64" s="220"/>
      <c r="O64" s="234"/>
      <c r="P64" s="234">
        <v>36</v>
      </c>
      <c r="Q64" s="137">
        <f>SUM(M64:P64)</f>
        <v>36</v>
      </c>
      <c r="R64" s="95"/>
      <c r="U64" s="153"/>
    </row>
    <row r="65" spans="1:18" ht="20.25" customHeight="1" thickBot="1">
      <c r="A65" s="48"/>
      <c r="B65" s="154" t="s">
        <v>1</v>
      </c>
      <c r="C65" s="155"/>
      <c r="D65" s="155"/>
      <c r="E65" s="155"/>
      <c r="F65" s="155"/>
      <c r="G65" s="265"/>
      <c r="H65" s="266"/>
      <c r="I65" s="265"/>
      <c r="J65" s="207">
        <f t="shared" ref="J65:Q65" si="21">SUM(J14+J30+J57+J58+J64)</f>
        <v>2952</v>
      </c>
      <c r="K65" s="207" t="e">
        <f t="shared" si="21"/>
        <v>#VALUE!</v>
      </c>
      <c r="L65" s="207">
        <f t="shared" si="21"/>
        <v>717</v>
      </c>
      <c r="M65" s="207">
        <f t="shared" si="21"/>
        <v>612</v>
      </c>
      <c r="N65" s="207">
        <f t="shared" si="21"/>
        <v>864</v>
      </c>
      <c r="O65" s="207">
        <f t="shared" si="21"/>
        <v>612</v>
      </c>
      <c r="P65" s="207">
        <f t="shared" si="21"/>
        <v>864</v>
      </c>
      <c r="Q65" s="207">
        <f t="shared" si="21"/>
        <v>2952</v>
      </c>
      <c r="R65" s="55"/>
    </row>
    <row r="66" spans="1:18" ht="3.75" hidden="1" customHeight="1">
      <c r="A66" s="48"/>
      <c r="B66" s="156"/>
      <c r="C66" s="48"/>
      <c r="D66" s="48"/>
      <c r="E66" s="48"/>
      <c r="F66" s="48"/>
      <c r="G66" s="267"/>
      <c r="H66" s="267"/>
      <c r="I66" s="267"/>
      <c r="J66" s="208"/>
      <c r="K66" s="48"/>
      <c r="L66" s="48"/>
      <c r="M66" s="221"/>
      <c r="N66" s="221"/>
      <c r="O66" s="235"/>
      <c r="P66" s="235"/>
      <c r="Q66" s="157"/>
      <c r="R66" s="158"/>
    </row>
    <row r="67" spans="1:18" ht="3.75" hidden="1" customHeight="1">
      <c r="A67" s="48"/>
      <c r="B67" s="156"/>
      <c r="C67" s="48"/>
      <c r="D67" s="48"/>
      <c r="E67" s="48"/>
      <c r="F67" s="48"/>
      <c r="G67" s="267"/>
      <c r="H67" s="267"/>
      <c r="I67" s="267"/>
      <c r="J67" s="208"/>
      <c r="K67" s="48"/>
      <c r="L67" s="48"/>
      <c r="M67" s="221"/>
      <c r="N67" s="221"/>
      <c r="O67" s="235"/>
      <c r="P67" s="235"/>
      <c r="Q67" s="61"/>
      <c r="R67" s="159"/>
    </row>
    <row r="68" spans="1:18" ht="21.75" customHeight="1" thickBot="1">
      <c r="A68" s="168"/>
      <c r="B68" s="319" t="s">
        <v>107</v>
      </c>
      <c r="C68" s="319"/>
      <c r="D68" s="319"/>
      <c r="E68" s="319"/>
      <c r="F68" s="319"/>
      <c r="G68" s="319"/>
      <c r="H68" s="268"/>
      <c r="I68" s="268"/>
      <c r="J68" s="209"/>
      <c r="K68" s="160"/>
      <c r="L68" s="160"/>
      <c r="M68" s="222"/>
      <c r="N68" s="222">
        <v>2</v>
      </c>
      <c r="O68" s="236">
        <v>1</v>
      </c>
      <c r="P68" s="236">
        <v>5</v>
      </c>
      <c r="Q68" s="160"/>
      <c r="R68" s="160"/>
    </row>
    <row r="69" spans="1:18" ht="21.75" customHeight="1" thickBot="1">
      <c r="A69" s="169"/>
      <c r="B69" s="320" t="s">
        <v>108</v>
      </c>
      <c r="C69" s="320"/>
      <c r="D69" s="320"/>
      <c r="E69" s="320"/>
      <c r="F69" s="320"/>
      <c r="G69" s="320"/>
      <c r="H69" s="268"/>
      <c r="I69" s="268"/>
      <c r="J69" s="209"/>
      <c r="K69" s="160"/>
      <c r="L69" s="160"/>
      <c r="M69" s="222">
        <v>3</v>
      </c>
      <c r="N69" s="222">
        <v>7</v>
      </c>
      <c r="O69" s="236">
        <v>3</v>
      </c>
      <c r="P69" s="236">
        <v>6</v>
      </c>
      <c r="Q69" s="160"/>
      <c r="R69" s="160"/>
    </row>
    <row r="70" spans="1:18" ht="21.75" customHeight="1" thickBot="1">
      <c r="A70" s="170"/>
      <c r="B70" s="321" t="s">
        <v>109</v>
      </c>
      <c r="C70" s="321"/>
      <c r="D70" s="321"/>
      <c r="E70" s="321"/>
      <c r="F70" s="321"/>
      <c r="G70" s="321"/>
      <c r="H70" s="268"/>
      <c r="I70" s="268"/>
      <c r="J70" s="209"/>
      <c r="K70" s="160"/>
      <c r="L70" s="160"/>
      <c r="M70" s="222"/>
      <c r="N70" s="222"/>
      <c r="O70" s="236"/>
      <c r="P70" s="236"/>
      <c r="Q70" s="160"/>
      <c r="R70" s="160"/>
    </row>
    <row r="71" spans="1:18" ht="3.75" customHeight="1">
      <c r="A71" s="48"/>
      <c r="B71" s="161"/>
      <c r="C71" s="48"/>
      <c r="D71" s="48"/>
      <c r="E71" s="48"/>
      <c r="F71" s="48"/>
      <c r="G71" s="267"/>
      <c r="H71" s="267"/>
      <c r="I71" s="267"/>
      <c r="J71" s="48"/>
      <c r="K71" s="48"/>
      <c r="L71" s="48"/>
      <c r="M71" s="48"/>
      <c r="N71" s="48"/>
      <c r="O71" s="174"/>
      <c r="P71" s="174"/>
      <c r="Q71" s="48"/>
      <c r="R71" s="48"/>
    </row>
    <row r="72" spans="1:18" ht="13.5" hidden="1" customHeight="1">
      <c r="A72" s="312"/>
      <c r="B72" s="313" t="s">
        <v>91</v>
      </c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162"/>
      <c r="N72" s="162"/>
      <c r="O72" s="175"/>
      <c r="P72" s="175"/>
      <c r="Q72" s="318"/>
      <c r="R72" s="318"/>
    </row>
    <row r="73" spans="1:18" ht="13.5" hidden="1" customHeight="1">
      <c r="A73" s="312"/>
      <c r="B73" s="313" t="s">
        <v>92</v>
      </c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162"/>
      <c r="N73" s="162"/>
      <c r="O73" s="175"/>
      <c r="P73" s="175"/>
      <c r="Q73" s="318"/>
      <c r="R73" s="318"/>
    </row>
    <row r="74" spans="1:18" ht="13.5" customHeight="1">
      <c r="A74" s="56"/>
      <c r="B74" s="56"/>
      <c r="C74" s="56"/>
      <c r="D74" s="56"/>
      <c r="E74" s="56"/>
      <c r="F74" s="56"/>
      <c r="G74" s="269"/>
      <c r="H74" s="269"/>
      <c r="I74" s="269"/>
      <c r="J74" s="56"/>
      <c r="K74" s="56"/>
      <c r="L74" s="56"/>
      <c r="M74" s="56"/>
      <c r="N74" s="56"/>
      <c r="O74" s="176"/>
      <c r="P74" s="176"/>
      <c r="R74" s="56"/>
    </row>
    <row r="75" spans="1:18" ht="13.5" customHeight="1">
      <c r="A75" s="56"/>
      <c r="B75" s="56"/>
      <c r="C75" s="56"/>
      <c r="D75" s="56"/>
      <c r="E75" s="56"/>
      <c r="F75" s="56"/>
      <c r="G75" s="269"/>
      <c r="H75" s="269"/>
      <c r="I75" s="269"/>
      <c r="J75" s="56"/>
      <c r="K75" s="56"/>
      <c r="L75" s="56"/>
      <c r="M75" s="56"/>
      <c r="N75" s="56"/>
      <c r="O75" s="176"/>
      <c r="P75" s="176"/>
      <c r="R75" s="56"/>
    </row>
    <row r="76" spans="1:18">
      <c r="J76" s="38">
        <f>342/36</f>
        <v>9.5</v>
      </c>
    </row>
    <row r="79" spans="1:18">
      <c r="K79" s="38">
        <f>540/36</f>
        <v>15</v>
      </c>
    </row>
    <row r="80" spans="1:18">
      <c r="K80" s="38">
        <f>684/36</f>
        <v>19</v>
      </c>
    </row>
  </sheetData>
  <mergeCells count="40">
    <mergeCell ref="Q9:Q10"/>
    <mergeCell ref="F47:F48"/>
    <mergeCell ref="B12:L12"/>
    <mergeCell ref="G7:G10"/>
    <mergeCell ref="I7:I10"/>
    <mergeCell ref="J7:L7"/>
    <mergeCell ref="H7:H10"/>
    <mergeCell ref="F7:F10"/>
    <mergeCell ref="O9:O10"/>
    <mergeCell ref="P9:P10"/>
    <mergeCell ref="J8:J10"/>
    <mergeCell ref="K8:L8"/>
    <mergeCell ref="M9:M10"/>
    <mergeCell ref="Q72:R73"/>
    <mergeCell ref="B73:L73"/>
    <mergeCell ref="C63:G63"/>
    <mergeCell ref="B68:G68"/>
    <mergeCell ref="B69:G69"/>
    <mergeCell ref="B70:G70"/>
    <mergeCell ref="A72:A73"/>
    <mergeCell ref="B72:L72"/>
    <mergeCell ref="C61:G61"/>
    <mergeCell ref="C62:G62"/>
    <mergeCell ref="C58:G58"/>
    <mergeCell ref="A1:R4"/>
    <mergeCell ref="A5:A10"/>
    <mergeCell ref="B5:B10"/>
    <mergeCell ref="C5:F6"/>
    <mergeCell ref="G5:L6"/>
    <mergeCell ref="M5:P5"/>
    <mergeCell ref="Q5:R8"/>
    <mergeCell ref="M6:N6"/>
    <mergeCell ref="O6:P6"/>
    <mergeCell ref="C7:C10"/>
    <mergeCell ref="D7:D10"/>
    <mergeCell ref="E7:E10"/>
    <mergeCell ref="R9:R10"/>
    <mergeCell ref="K9:K10"/>
    <mergeCell ref="L9:L10"/>
    <mergeCell ref="N9:N10"/>
  </mergeCells>
  <printOptions gridLines="1"/>
  <pageMargins left="0.23611111111111099" right="0.23611111111111099" top="0.196527777777778" bottom="0.15763888888888899" header="0.51180555555555496" footer="0.51180555555555496"/>
  <pageSetup paperSize="9" scale="62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zoomScale="166" zoomScaleNormal="166" workbookViewId="0">
      <selection activeCell="K11" sqref="K11"/>
    </sheetView>
  </sheetViews>
  <sheetFormatPr defaultRowHeight="10.5"/>
  <sheetData>
    <row r="1" spans="1:8">
      <c r="A1">
        <v>102</v>
      </c>
      <c r="B1">
        <v>192</v>
      </c>
      <c r="C1">
        <v>42</v>
      </c>
      <c r="D1">
        <v>168</v>
      </c>
      <c r="E1">
        <v>30</v>
      </c>
      <c r="G1">
        <f>SUM(A1:F1)</f>
        <v>534</v>
      </c>
    </row>
    <row r="2" spans="1:8">
      <c r="C2">
        <v>60</v>
      </c>
      <c r="D2">
        <v>60</v>
      </c>
      <c r="E2">
        <v>84</v>
      </c>
      <c r="G2">
        <f>SUM(A2:F2)</f>
        <v>204</v>
      </c>
    </row>
    <row r="3" spans="1:8">
      <c r="E3">
        <v>198</v>
      </c>
      <c r="F3">
        <v>108</v>
      </c>
      <c r="G3">
        <f>SUM(A3:F3)</f>
        <v>306</v>
      </c>
    </row>
    <row r="4" spans="1:8">
      <c r="A4">
        <f t="shared" ref="A4:F4" si="0">SUM(A1:A3)</f>
        <v>102</v>
      </c>
      <c r="B4">
        <f t="shared" si="0"/>
        <v>192</v>
      </c>
      <c r="C4">
        <f t="shared" si="0"/>
        <v>102</v>
      </c>
      <c r="D4">
        <f t="shared" si="0"/>
        <v>228</v>
      </c>
      <c r="E4">
        <f t="shared" si="0"/>
        <v>312</v>
      </c>
      <c r="F4">
        <f t="shared" si="0"/>
        <v>108</v>
      </c>
      <c r="G4">
        <f>SUM(A4:F4)</f>
        <v>1044</v>
      </c>
      <c r="H4">
        <f>SUM(G1:G3)</f>
        <v>1044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J4:R7"/>
  <sheetViews>
    <sheetView workbookViewId="0">
      <selection activeCell="K43" sqref="K43"/>
    </sheetView>
  </sheetViews>
  <sheetFormatPr defaultRowHeight="10.5"/>
  <cols>
    <col min="1" max="1025" width="9.33203125" customWidth="1"/>
  </cols>
  <sheetData>
    <row r="4" spans="10:18">
      <c r="J4" s="1"/>
      <c r="K4" s="1"/>
      <c r="L4" s="1"/>
      <c r="M4" s="1"/>
      <c r="N4" s="1"/>
      <c r="O4" s="1"/>
      <c r="P4" s="1"/>
      <c r="Q4" s="1"/>
      <c r="R4" s="1"/>
    </row>
    <row r="5" spans="10:18">
      <c r="J5" s="1"/>
      <c r="K5" s="1"/>
      <c r="L5" s="1"/>
      <c r="M5" s="1"/>
      <c r="N5" s="1"/>
      <c r="O5" s="1"/>
      <c r="P5" s="1"/>
      <c r="Q5" s="1"/>
      <c r="R5" s="1"/>
    </row>
    <row r="6" spans="10:18">
      <c r="J6" s="1"/>
      <c r="K6" s="1"/>
      <c r="L6" s="1"/>
      <c r="M6" s="1"/>
      <c r="N6" s="1"/>
      <c r="O6" s="1"/>
      <c r="P6" s="1"/>
      <c r="Q6" s="1"/>
      <c r="R6" s="1"/>
    </row>
    <row r="7" spans="10:18">
      <c r="J7" s="1"/>
      <c r="K7" s="1"/>
      <c r="L7" s="1"/>
      <c r="M7" s="1"/>
      <c r="N7" s="1"/>
      <c r="O7" s="1"/>
      <c r="P7" s="1"/>
      <c r="Q7" s="1"/>
      <c r="R7" s="1"/>
    </row>
  </sheetData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</vt:lpstr>
      <vt:lpstr>Лист1</vt:lpstr>
      <vt:lpstr>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Noutbook</dc:creator>
  <cp:lastModifiedBy>Пользователь</cp:lastModifiedBy>
  <cp:revision>1</cp:revision>
  <cp:lastPrinted>2021-02-01T10:18:08Z</cp:lastPrinted>
  <dcterms:created xsi:type="dcterms:W3CDTF">2011-05-05T07:03:53Z</dcterms:created>
  <dcterms:modified xsi:type="dcterms:W3CDTF">2024-11-21T12:56:15Z</dcterms:modified>
  <dc:language>en-US</dc:language>
</cp:coreProperties>
</file>