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УР\Desktop\УП на проверку\УП\УП\Сварщики\"/>
    </mc:Choice>
  </mc:AlternateContent>
  <bookViews>
    <workbookView xWindow="0" yWindow="0" windowWidth="24000" windowHeight="9735" tabRatio="750" firstSheet="1" activeTab="1"/>
  </bookViews>
  <sheets>
    <sheet name="Start" sheetId="1" state="hidden" r:id="rId1"/>
    <sheet name="План 41 неделя" sheetId="2" r:id="rId2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W47" i="2" l="1"/>
  <c r="W46" i="2" s="1"/>
  <c r="T64" i="2" l="1"/>
  <c r="M12" i="2"/>
  <c r="N12" i="2"/>
  <c r="O12" i="2"/>
  <c r="P12" i="2"/>
  <c r="Q12" i="2"/>
  <c r="R12" i="2"/>
  <c r="S12" i="2"/>
  <c r="J12" i="2"/>
  <c r="K12" i="2"/>
  <c r="T26" i="2"/>
  <c r="L26" i="2"/>
  <c r="I26" i="2"/>
  <c r="K51" i="2" l="1"/>
  <c r="M43" i="2"/>
  <c r="K42" i="2" l="1"/>
  <c r="J51" i="2"/>
  <c r="J43" i="2"/>
  <c r="K43" i="2"/>
  <c r="T59" i="2" l="1"/>
  <c r="Q68" i="2" l="1"/>
  <c r="R68" i="2"/>
  <c r="S68" i="2"/>
  <c r="V61" i="2" l="1"/>
  <c r="W76" i="2" l="1"/>
  <c r="W81" i="2" s="1"/>
  <c r="T58" i="2" l="1"/>
  <c r="O68" i="2"/>
  <c r="P68" i="2"/>
  <c r="N68" i="2"/>
  <c r="O67" i="2"/>
  <c r="P67" i="2"/>
  <c r="Q67" i="2"/>
  <c r="Q66" i="2" s="1"/>
  <c r="R67" i="2"/>
  <c r="S67" i="2"/>
  <c r="N67" i="2"/>
  <c r="N66" i="2" s="1"/>
  <c r="M42" i="2"/>
  <c r="N42" i="2"/>
  <c r="O42" i="2"/>
  <c r="P42" i="2"/>
  <c r="Q42" i="2"/>
  <c r="R42" i="2"/>
  <c r="S42" i="2"/>
  <c r="O66" i="2" l="1"/>
  <c r="K68" i="2"/>
  <c r="P66" i="2"/>
  <c r="K67" i="2"/>
  <c r="S66" i="2"/>
  <c r="R66" i="2"/>
  <c r="M67" i="2"/>
  <c r="T68" i="2"/>
  <c r="M68" i="2"/>
  <c r="T67" i="2"/>
  <c r="U56" i="2"/>
  <c r="K66" i="2" l="1"/>
  <c r="T66" i="2"/>
  <c r="M66" i="2"/>
  <c r="U34" i="2"/>
  <c r="I60" i="2" l="1"/>
  <c r="I57" i="2"/>
  <c r="U43" i="2" l="1"/>
  <c r="U42" i="2" s="1"/>
  <c r="U51" i="2"/>
  <c r="U41" i="2" l="1"/>
  <c r="U11" i="2" s="1"/>
  <c r="U10" i="2" s="1"/>
  <c r="T74" i="2" l="1"/>
  <c r="T63" i="2"/>
  <c r="T62" i="2"/>
  <c r="T61" i="2"/>
  <c r="I61" i="2"/>
  <c r="T60" i="2"/>
  <c r="I59" i="2"/>
  <c r="I58" i="2"/>
  <c r="T57" i="2"/>
  <c r="L57" i="2"/>
  <c r="S56" i="2"/>
  <c r="R56" i="2"/>
  <c r="Q56" i="2"/>
  <c r="P56" i="2"/>
  <c r="O56" i="2"/>
  <c r="N56" i="2"/>
  <c r="M56" i="2"/>
  <c r="K56" i="2"/>
  <c r="J56" i="2"/>
  <c r="J42" i="2" s="1"/>
  <c r="I42" i="2" s="1"/>
  <c r="T55" i="2"/>
  <c r="I55" i="2"/>
  <c r="T54" i="2"/>
  <c r="I54" i="2"/>
  <c r="T53" i="2"/>
  <c r="I53" i="2"/>
  <c r="T52" i="2"/>
  <c r="L52" i="2"/>
  <c r="L51" i="2" s="1"/>
  <c r="I52" i="2"/>
  <c r="S51" i="2"/>
  <c r="R51" i="2"/>
  <c r="Q51" i="2"/>
  <c r="P51" i="2"/>
  <c r="O51" i="2"/>
  <c r="N51" i="2"/>
  <c r="M51" i="2"/>
  <c r="M41" i="2" s="1"/>
  <c r="T50" i="2"/>
  <c r="I50" i="2"/>
  <c r="T49" i="2"/>
  <c r="I49" i="2"/>
  <c r="V48" i="2"/>
  <c r="T48" i="2"/>
  <c r="I48" i="2"/>
  <c r="L47" i="2"/>
  <c r="I47" i="2"/>
  <c r="T46" i="2"/>
  <c r="L46" i="2"/>
  <c r="I46" i="2"/>
  <c r="T45" i="2"/>
  <c r="L45" i="2"/>
  <c r="I45" i="2"/>
  <c r="T44" i="2"/>
  <c r="L44" i="2"/>
  <c r="I44" i="2"/>
  <c r="S43" i="2"/>
  <c r="R43" i="2"/>
  <c r="Q43" i="2"/>
  <c r="P43" i="2"/>
  <c r="O43" i="2"/>
  <c r="N43" i="2"/>
  <c r="T40" i="2"/>
  <c r="L40" i="2"/>
  <c r="I40" i="2"/>
  <c r="T39" i="2"/>
  <c r="L39" i="2"/>
  <c r="I39" i="2"/>
  <c r="T38" i="2"/>
  <c r="L38" i="2"/>
  <c r="I38" i="2"/>
  <c r="T37" i="2"/>
  <c r="L37" i="2"/>
  <c r="I37" i="2"/>
  <c r="T36" i="2"/>
  <c r="L36" i="2"/>
  <c r="I36" i="2"/>
  <c r="T35" i="2"/>
  <c r="L35" i="2"/>
  <c r="I35" i="2"/>
  <c r="S34" i="2"/>
  <c r="R34" i="2"/>
  <c r="Q34" i="2"/>
  <c r="P34" i="2"/>
  <c r="O34" i="2"/>
  <c r="N34" i="2"/>
  <c r="M34" i="2"/>
  <c r="K34" i="2"/>
  <c r="J34" i="2"/>
  <c r="T32" i="2"/>
  <c r="L32" i="2"/>
  <c r="I32" i="2"/>
  <c r="T31" i="2"/>
  <c r="L31" i="2"/>
  <c r="I31" i="2"/>
  <c r="T30" i="2"/>
  <c r="L30" i="2"/>
  <c r="I30" i="2"/>
  <c r="S29" i="2"/>
  <c r="S11" i="2" s="1"/>
  <c r="R29" i="2"/>
  <c r="R11" i="2" s="1"/>
  <c r="Q29" i="2"/>
  <c r="Q11" i="2" s="1"/>
  <c r="P29" i="2"/>
  <c r="P11" i="2" s="1"/>
  <c r="O29" i="2"/>
  <c r="O11" i="2" s="1"/>
  <c r="N29" i="2"/>
  <c r="N11" i="2" s="1"/>
  <c r="M29" i="2"/>
  <c r="M11" i="2" s="1"/>
  <c r="K29" i="2"/>
  <c r="K11" i="2" s="1"/>
  <c r="J29" i="2"/>
  <c r="J11" i="2" s="1"/>
  <c r="T28" i="2"/>
  <c r="L28" i="2"/>
  <c r="I28" i="2"/>
  <c r="T27" i="2"/>
  <c r="L27" i="2"/>
  <c r="I27" i="2"/>
  <c r="T24" i="2"/>
  <c r="L24" i="2"/>
  <c r="I24" i="2"/>
  <c r="T23" i="2"/>
  <c r="L23" i="2"/>
  <c r="I23" i="2"/>
  <c r="T22" i="2"/>
  <c r="L22" i="2"/>
  <c r="I22" i="2"/>
  <c r="T21" i="2"/>
  <c r="L21" i="2"/>
  <c r="I21" i="2"/>
  <c r="T20" i="2"/>
  <c r="L20" i="2"/>
  <c r="I20" i="2"/>
  <c r="T19" i="2"/>
  <c r="L19" i="2"/>
  <c r="I19" i="2"/>
  <c r="T18" i="2"/>
  <c r="L18" i="2"/>
  <c r="I18" i="2"/>
  <c r="T17" i="2"/>
  <c r="L17" i="2"/>
  <c r="I17" i="2"/>
  <c r="T16" i="2"/>
  <c r="L16" i="2"/>
  <c r="I16" i="2"/>
  <c r="T15" i="2"/>
  <c r="L15" i="2"/>
  <c r="I15" i="2"/>
  <c r="T14" i="2"/>
  <c r="L14" i="2"/>
  <c r="I14" i="2"/>
  <c r="T13" i="2"/>
  <c r="L13" i="2"/>
  <c r="I13" i="2"/>
  <c r="V8" i="2"/>
  <c r="L12" i="2" l="1"/>
  <c r="L11" i="2"/>
  <c r="I12" i="2"/>
  <c r="T12" i="2"/>
  <c r="I43" i="2"/>
  <c r="L43" i="2"/>
  <c r="I51" i="2"/>
  <c r="M33" i="2"/>
  <c r="M10" i="2" s="1"/>
  <c r="J41" i="2"/>
  <c r="J33" i="2" s="1"/>
  <c r="J10" i="2" s="1"/>
  <c r="L29" i="2"/>
  <c r="P41" i="2"/>
  <c r="L56" i="2"/>
  <c r="L41" i="2" s="1"/>
  <c r="N41" i="2"/>
  <c r="R41" i="2"/>
  <c r="R33" i="2" s="1"/>
  <c r="R10" i="2" s="1"/>
  <c r="O41" i="2"/>
  <c r="O33" i="2" s="1"/>
  <c r="O10" i="2" s="1"/>
  <c r="S41" i="2"/>
  <c r="Q41" i="2"/>
  <c r="Q33" i="2" s="1"/>
  <c r="Q10" i="2" s="1"/>
  <c r="K41" i="2"/>
  <c r="K33" i="2" s="1"/>
  <c r="I56" i="2"/>
  <c r="T42" i="2"/>
  <c r="N65" i="2"/>
  <c r="P65" i="2"/>
  <c r="R65" i="2"/>
  <c r="T29" i="2"/>
  <c r="T34" i="2"/>
  <c r="V42" i="2"/>
  <c r="T51" i="2"/>
  <c r="V56" i="2"/>
  <c r="I34" i="2"/>
  <c r="T43" i="2"/>
  <c r="I29" i="2"/>
  <c r="L34" i="2"/>
  <c r="V51" i="2"/>
  <c r="T56" i="2"/>
  <c r="V34" i="2"/>
  <c r="I41" i="2" l="1"/>
  <c r="I11" i="2"/>
  <c r="T11" i="2"/>
  <c r="L42" i="2"/>
  <c r="V11" i="2"/>
  <c r="K10" i="2"/>
  <c r="W10" i="2" s="1"/>
  <c r="L33" i="2"/>
  <c r="P33" i="2"/>
  <c r="P10" i="2" s="1"/>
  <c r="N33" i="2"/>
  <c r="N10" i="2" s="1"/>
  <c r="S33" i="2"/>
  <c r="S10" i="2" s="1"/>
  <c r="I33" i="2"/>
  <c r="T41" i="2"/>
  <c r="T33" i="2" s="1"/>
  <c r="S65" i="2"/>
  <c r="O65" i="2"/>
  <c r="Q65" i="2"/>
  <c r="V41" i="2"/>
  <c r="I10" i="2" l="1"/>
  <c r="L10" i="2"/>
  <c r="T10" i="2"/>
  <c r="V10" i="2"/>
  <c r="T65" i="2"/>
  <c r="T75" i="2" s="1"/>
</calcChain>
</file>

<file path=xl/sharedStrings.xml><?xml version="1.0" encoding="utf-8"?>
<sst xmlns="http://schemas.openxmlformats.org/spreadsheetml/2006/main" count="238" uniqueCount="160">
  <si>
    <t>Индекс</t>
  </si>
  <si>
    <t>Наименование циклов, разделов,
дисциплин, профессиональных модулей, МДК, практик</t>
  </si>
  <si>
    <t>Итого</t>
  </si>
  <si>
    <t>1 курс</t>
  </si>
  <si>
    <t>2 курс</t>
  </si>
  <si>
    <t>3 курс</t>
  </si>
  <si>
    <t>Максимальная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</si>
  <si>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</si>
  <si>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</si>
  <si>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</si>
  <si>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</si>
  <si>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</si>
  <si>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</si>
  <si>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</si>
  <si>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</si>
  <si>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</si>
  <si>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недель</t>
  </si>
  <si>
    <t>24 недели</t>
  </si>
  <si>
    <t xml:space="preserve">  17  недель</t>
  </si>
  <si>
    <t xml:space="preserve">   17 недель</t>
  </si>
  <si>
    <t xml:space="preserve">   20 недели 1 неделя пром. аттест.3 недели ГИА</t>
  </si>
  <si>
    <t>Теор. обучение</t>
  </si>
  <si>
    <t>Лаб. и пр. занятия</t>
  </si>
  <si>
    <t>Обяз. Часть</t>
  </si>
  <si>
    <t>Вар. часть</t>
  </si>
  <si>
    <t>1</t>
  </si>
  <si>
    <t>2</t>
  </si>
  <si>
    <t>3</t>
  </si>
  <si>
    <t>4</t>
  </si>
  <si>
    <t>5</t>
  </si>
  <si>
    <t>Всего по циклам</t>
  </si>
  <si>
    <t>ОБЩЕОБРАЗОВАТЕЛЬНЫЙ ЦИКЛ</t>
  </si>
  <si>
    <t xml:space="preserve">Русский язык </t>
  </si>
  <si>
    <t>д/з</t>
  </si>
  <si>
    <t>Э</t>
  </si>
  <si>
    <t>Литература</t>
  </si>
  <si>
    <t>Иностранный язык</t>
  </si>
  <si>
    <t xml:space="preserve">Математика </t>
  </si>
  <si>
    <t>История</t>
  </si>
  <si>
    <t>Физическая культура</t>
  </si>
  <si>
    <t>Основы безопасности жизнедеятельности</t>
  </si>
  <si>
    <t>Астрономия</t>
  </si>
  <si>
    <t>Химия</t>
  </si>
  <si>
    <t>Обществознание</t>
  </si>
  <si>
    <t>Биология</t>
  </si>
  <si>
    <t>География</t>
  </si>
  <si>
    <t>Экология</t>
  </si>
  <si>
    <t>Информатика</t>
  </si>
  <si>
    <t xml:space="preserve">Физика </t>
  </si>
  <si>
    <t>ДОПОЛНИТЕЛЬНЫЕ</t>
  </si>
  <si>
    <t>Основы финансовой грамотности</t>
  </si>
  <si>
    <t>Экология моего края</t>
  </si>
  <si>
    <t>История родного края</t>
  </si>
  <si>
    <t>ПП</t>
  </si>
  <si>
    <t>ПРОФЕССИОНАЛЬНАЯ ПОДГОТОВКА</t>
  </si>
  <si>
    <t>ОП</t>
  </si>
  <si>
    <t>ОП.01</t>
  </si>
  <si>
    <t>Основы инженерной графики</t>
  </si>
  <si>
    <t>ОП.02</t>
  </si>
  <si>
    <t>Основы электротехники</t>
  </si>
  <si>
    <t>ОП.03</t>
  </si>
  <si>
    <t>Основы материаловедения</t>
  </si>
  <si>
    <t>ОП.04</t>
  </si>
  <si>
    <t>Допуски и технические измерения</t>
  </si>
  <si>
    <t>ОП.05</t>
  </si>
  <si>
    <t>Основы экономики</t>
  </si>
  <si>
    <t>ОП.06</t>
  </si>
  <si>
    <t xml:space="preserve">Безопасность жизнедеятельности </t>
  </si>
  <si>
    <t>ПМ</t>
  </si>
  <si>
    <t>Профессиональный учебный цикл. (Профессиональные модули)</t>
  </si>
  <si>
    <t>МДК</t>
  </si>
  <si>
    <t>ПМ.01</t>
  </si>
  <si>
    <t>Подготовительно-сварочные работы и контроль качества сварных швов после сварки</t>
  </si>
  <si>
    <t>МДК.01.01</t>
  </si>
  <si>
    <t>Основы технологии сварки и сварочное оборудование</t>
  </si>
  <si>
    <t>МДК.01.02</t>
  </si>
  <si>
    <t>Технология производства сварных конструкций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</si>
  <si>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</si>
  <si>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</si>
  <si>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</si>
  <si>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</si>
  <si>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УП.01.01</t>
  </si>
  <si>
    <t>Учебная практика</t>
  </si>
  <si>
    <t>час</t>
  </si>
  <si>
    <t>нед</t>
  </si>
  <si>
    <t>ПП.01.01</t>
  </si>
  <si>
    <t>Производственная практика</t>
  </si>
  <si>
    <t>ПМ.1.ЭК</t>
  </si>
  <si>
    <t>Экзамен квалификационный</t>
  </si>
  <si>
    <t>Э/К</t>
  </si>
  <si>
    <t>ПМ.02</t>
  </si>
  <si>
    <t>Ручная дуговая сварка (наплавка, резка) плавящимся покрытым электродом</t>
  </si>
  <si>
    <t>МДК.02.01</t>
  </si>
  <si>
    <t>Техника и технология ручной дуговой сварки(наплавки, резки) покрытыми электродами</t>
  </si>
  <si>
    <t>УП.02.01</t>
  </si>
  <si>
    <t>ПП.02.01</t>
  </si>
  <si>
    <t>ПМ.2.ЭК</t>
  </si>
  <si>
    <t>ПМ.04</t>
  </si>
  <si>
    <t>Частично механизированная сварка (наплавка) плавлением</t>
  </si>
  <si>
    <t>МДК.04.01</t>
  </si>
  <si>
    <t>Техника и технология частично механизированной сварки (наплавки) плавлением в защитном газе</t>
  </si>
  <si>
    <t>УП.04.01</t>
  </si>
  <si>
    <t>ПП.04.01</t>
  </si>
  <si>
    <t>ПМ.4.ЭК</t>
  </si>
  <si>
    <t>ФК</t>
  </si>
  <si>
    <t>Промежуточная аттестация (общеобразовательный цикл)</t>
  </si>
  <si>
    <t>Промежуточная аттестация (профессиональная подготовка</t>
  </si>
  <si>
    <t xml:space="preserve">Дисциплин и МДК </t>
  </si>
  <si>
    <t>Учебная и производственная практики</t>
  </si>
  <si>
    <t>Производственная  практика</t>
  </si>
  <si>
    <t xml:space="preserve">Экзаменов (в т. ч. экзаменов (квалификационных)) </t>
  </si>
  <si>
    <t xml:space="preserve">Дифф. зачетов </t>
  </si>
  <si>
    <t>Зачётов</t>
  </si>
  <si>
    <t>Государственная (итоговая) аттестация</t>
  </si>
  <si>
    <t xml:space="preserve">КОНСУЛЬТАЦИИ </t>
  </si>
  <si>
    <t>4 часа на обучающегося</t>
  </si>
  <si>
    <t>Контрольных работ (итоговые письм. классные)</t>
  </si>
  <si>
    <t>Контрольных работ (домашние)</t>
  </si>
  <si>
    <t>Общепрофессиональный учебный цикл</t>
  </si>
  <si>
    <t xml:space="preserve"> 21  неделя        3 недели пром. аттест </t>
  </si>
  <si>
    <t>Формы промежуточной аттестации по семестрам</t>
  </si>
  <si>
    <t>ИТОГО</t>
  </si>
  <si>
    <r>
      <t xml:space="preserve">                                                                                                                         </t>
    </r>
    <r>
      <rPr>
        <b/>
        <sz val="9"/>
        <color rgb="FF000000"/>
        <rFont val="Times New Roman"/>
        <family val="1"/>
        <charset val="204"/>
      </rPr>
      <t xml:space="preserve">    Учебный  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15.01.05 Сварщик (ручной и частично механизированной сварки (наплавки) Технический профиль обучения. Протокол МО № 1 ___________2019</t>
    </r>
    <r>
      <rPr>
        <sz val="9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</t>
    </r>
  </si>
  <si>
    <t>Учебная нагрузка (час.) трудоёмкость</t>
  </si>
  <si>
    <t>Самостоятельная, внеаудиторная в том числе проектная деятельность  (1359)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</si>
  <si>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</si>
  <si>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</si>
  <si>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</si>
  <si>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</si>
  <si>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</si>
  <si>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</si>
  <si>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</si>
  <si>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</si>
  <si>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</si>
  <si>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</si>
  <si>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</si>
  <si>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</si>
  <si>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</si>
  <si>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ОУД.14</t>
  </si>
  <si>
    <t>ОУД.15</t>
  </si>
  <si>
    <t>Профильные УД</t>
  </si>
  <si>
    <t>Базовые УД</t>
  </si>
  <si>
    <t>ГИА</t>
  </si>
  <si>
    <t>Обязательные учебные дисциплины</t>
  </si>
  <si>
    <t>1 с</t>
  </si>
  <si>
    <t>2с</t>
  </si>
  <si>
    <t>3с</t>
  </si>
  <si>
    <t>4с</t>
  </si>
  <si>
    <t>5с</t>
  </si>
  <si>
    <t>6с</t>
  </si>
  <si>
    <t>ОУД.16</t>
  </si>
  <si>
    <t>ОУД.17</t>
  </si>
  <si>
    <t>ОУД.18</t>
  </si>
  <si>
    <t>Комплексный ДЗ по УП 01 и УП 02</t>
  </si>
  <si>
    <t>2 семестр</t>
  </si>
  <si>
    <t>Комплексный ДЗ по МДК 01. 01 и МДК 01. 03</t>
  </si>
  <si>
    <t>4 семестр</t>
  </si>
  <si>
    <t>Комплексный ДЗ по УП.01 и УП.02</t>
  </si>
  <si>
    <t>6 семестр</t>
  </si>
  <si>
    <t>Комплексный ЭК ПМ.01 и ПМ.02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</si>
</sst>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rgb="FF000000"/>
      <name val="Tahoma"/>
      <charset val="1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59999389629810485"/>
        <bgColor rgb="FFFF99CC"/>
      </patternFill>
    </fill>
    <fill>
      <patternFill patternType="solid">
        <fgColor theme="5" tint="0.59999389629810485"/>
        <bgColor rgb="FF00808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rgb="FFFFCC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8080"/>
      </patternFill>
    </fill>
    <fill>
      <patternFill patternType="solid">
        <fgColor rgb="FFFFFF00"/>
        <bgColor rgb="FFFF99CC"/>
      </patternFill>
    </fill>
    <fill>
      <patternFill patternType="solid">
        <fgColor rgb="FFFFFF00"/>
        <bgColor rgb="FFFFCC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8080"/>
      </patternFill>
    </fill>
    <fill>
      <patternFill patternType="solid">
        <fgColor theme="9" tint="0.59999389629810485"/>
        <bgColor rgb="FFFF99CC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0" fillId="0" borderId="0" xfId="0" applyFont="1"/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5" fillId="0" borderId="0" xfId="0" applyFont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>
      <alignment horizontal="center" vertical="center"/>
    </xf>
    <xf numFmtId="0" fontId="7" fillId="0" borderId="56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>
      <alignment horizont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wrapText="1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1" xfId="0" applyFont="1" applyBorder="1" applyAlignment="1"/>
    <xf numFmtId="0" fontId="4" fillId="0" borderId="0" xfId="0" applyFont="1" applyAlignment="1"/>
    <xf numFmtId="0" fontId="4" fillId="0" borderId="59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21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0" xfId="0" applyFont="1" applyFill="1"/>
    <xf numFmtId="0" fontId="4" fillId="5" borderId="27" xfId="0" applyFont="1" applyFill="1" applyBorder="1" applyAlignment="1">
      <alignment horizontal="center" vertical="center"/>
    </xf>
    <xf numFmtId="0" fontId="4" fillId="5" borderId="31" xfId="0" applyFont="1" applyFill="1" applyBorder="1" applyAlignment="1" applyProtection="1">
      <alignment horizontal="left" vertical="center" wrapText="1"/>
      <protection locked="0"/>
    </xf>
    <xf numFmtId="0" fontId="4" fillId="5" borderId="37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>
      <alignment horizontal="center" vertical="center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0" xfId="0" applyFont="1" applyFill="1"/>
    <xf numFmtId="0" fontId="2" fillId="3" borderId="20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/>
    <xf numFmtId="0" fontId="2" fillId="4" borderId="21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8" fillId="5" borderId="3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0" xfId="0" applyFont="1"/>
    <xf numFmtId="0" fontId="10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8" borderId="69" xfId="0" applyFont="1" applyFill="1" applyBorder="1" applyAlignment="1">
      <alignment horizontal="center" vertical="center" wrapText="1"/>
    </xf>
    <xf numFmtId="0" fontId="4" fillId="7" borderId="69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right" vertical="center"/>
    </xf>
    <xf numFmtId="0" fontId="4" fillId="7" borderId="18" xfId="0" applyFont="1" applyFill="1" applyBorder="1" applyAlignment="1">
      <alignment horizontal="right" vertical="center"/>
    </xf>
    <xf numFmtId="0" fontId="4" fillId="7" borderId="9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9" borderId="16" xfId="0" applyFont="1" applyFill="1" applyBorder="1" applyAlignment="1" applyProtection="1">
      <alignment horizontal="center" vertical="center"/>
      <protection locked="0"/>
    </xf>
    <xf numFmtId="0" fontId="4" fillId="9" borderId="32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5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4" fillId="10" borderId="48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right" vertical="center"/>
    </xf>
    <xf numFmtId="0" fontId="4" fillId="9" borderId="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left" vertical="center" wrapText="1"/>
    </xf>
    <xf numFmtId="0" fontId="4" fillId="9" borderId="0" xfId="0" applyFont="1" applyFill="1"/>
    <xf numFmtId="0" fontId="4" fillId="13" borderId="18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4" fillId="13" borderId="34" xfId="0" applyFont="1" applyFill="1" applyBorder="1" applyAlignment="1" applyProtection="1">
      <alignment horizontal="center" vertical="center"/>
      <protection locked="0"/>
    </xf>
    <xf numFmtId="0" fontId="4" fillId="13" borderId="44" xfId="0" applyFont="1" applyFill="1" applyBorder="1" applyAlignment="1" applyProtection="1">
      <alignment horizontal="center" vertical="center"/>
      <protection locked="0"/>
    </xf>
    <xf numFmtId="0" fontId="4" fillId="13" borderId="53" xfId="0" applyFont="1" applyFill="1" applyBorder="1" applyAlignment="1" applyProtection="1">
      <alignment horizontal="center" vertical="center"/>
      <protection locked="0"/>
    </xf>
    <xf numFmtId="0" fontId="4" fillId="13" borderId="39" xfId="0" applyFont="1" applyFill="1" applyBorder="1" applyAlignment="1" applyProtection="1">
      <alignment horizontal="center" vertical="center"/>
      <protection locked="0"/>
    </xf>
    <xf numFmtId="0" fontId="4" fillId="13" borderId="4" xfId="0" applyFont="1" applyFill="1" applyBorder="1" applyAlignment="1" applyProtection="1">
      <alignment horizontal="center" vertical="center"/>
      <protection locked="0"/>
    </xf>
    <xf numFmtId="0" fontId="2" fillId="13" borderId="1" xfId="0" applyFont="1" applyFill="1" applyBorder="1" applyAlignment="1" applyProtection="1">
      <alignment horizontal="center"/>
      <protection locked="0"/>
    </xf>
    <xf numFmtId="0" fontId="4" fillId="13" borderId="53" xfId="0" applyFont="1" applyFill="1" applyBorder="1" applyAlignment="1" applyProtection="1">
      <alignment horizontal="center"/>
      <protection locked="0"/>
    </xf>
    <xf numFmtId="0" fontId="4" fillId="13" borderId="34" xfId="0" applyFont="1" applyFill="1" applyBorder="1" applyAlignment="1" applyProtection="1">
      <alignment horizontal="center"/>
      <protection locked="0"/>
    </xf>
    <xf numFmtId="0" fontId="2" fillId="13" borderId="4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13" borderId="29" xfId="0" applyFont="1" applyFill="1" applyBorder="1" applyAlignment="1" applyProtection="1">
      <alignment horizontal="center" vertical="center"/>
      <protection locked="0"/>
    </xf>
    <xf numFmtId="0" fontId="6" fillId="13" borderId="34" xfId="0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>
      <alignment horizontal="center" vertical="center"/>
    </xf>
    <xf numFmtId="0" fontId="4" fillId="16" borderId="34" xfId="0" applyFont="1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/>
    </xf>
    <xf numFmtId="0" fontId="4" fillId="13" borderId="39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45" xfId="0" applyFont="1" applyFill="1" applyBorder="1" applyAlignment="1">
      <alignment horizontal="center" vertical="center"/>
    </xf>
    <xf numFmtId="0" fontId="4" fillId="13" borderId="35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/>
    </xf>
    <xf numFmtId="0" fontId="4" fillId="13" borderId="0" xfId="0" applyFont="1" applyFill="1"/>
    <xf numFmtId="0" fontId="3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7" borderId="20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7" borderId="5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4" fillId="7" borderId="63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>
      <alignment horizontal="center" vertical="center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17" borderId="32" xfId="0" applyFont="1" applyFill="1" applyBorder="1" applyAlignment="1">
      <alignment horizontal="center" vertical="center"/>
    </xf>
    <xf numFmtId="0" fontId="4" fillId="18" borderId="36" xfId="0" applyFont="1" applyFill="1" applyBorder="1" applyAlignment="1">
      <alignment horizontal="center" vertical="center"/>
    </xf>
    <xf numFmtId="0" fontId="4" fillId="18" borderId="32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4" fillId="20" borderId="32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32" xfId="0" applyFont="1" applyBorder="1" applyAlignment="1">
      <alignment horizontal="left" vertical="center" wrapText="1"/>
    </xf>
    <xf numFmtId="0" fontId="2" fillId="6" borderId="34" xfId="0" applyFont="1" applyFill="1" applyBorder="1" applyAlignment="1"/>
    <xf numFmtId="0" fontId="2" fillId="6" borderId="44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wrapText="1"/>
    </xf>
    <xf numFmtId="0" fontId="2" fillId="6" borderId="3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right" vertical="center"/>
    </xf>
    <xf numFmtId="0" fontId="9" fillId="6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textRotation="2" wrapText="1"/>
      <protection locked="0"/>
    </xf>
    <xf numFmtId="0" fontId="4" fillId="9" borderId="6" xfId="0" applyFont="1" applyFill="1" applyBorder="1" applyAlignment="1" applyProtection="1">
      <alignment horizontal="center" vertical="center" textRotation="90" wrapText="1"/>
      <protection locked="0"/>
    </xf>
    <xf numFmtId="0" fontId="4" fillId="13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center" textRotation="2" wrapText="1"/>
      <protection locked="0"/>
    </xf>
    <xf numFmtId="0" fontId="2" fillId="0" borderId="8" xfId="0" applyFont="1" applyBorder="1" applyAlignment="1" applyProtection="1">
      <alignment horizontal="center" vertical="center" textRotation="2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textRotation="2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4:R7"/>
  <sheetViews>
    <sheetView zoomScaleNormal="100" workbookViewId="0">
      <selection activeCell="K43" sqref="K43"/>
    </sheetView>
  </sheetViews>
  <sheetFormatPr defaultRowHeight="10.5" x14ac:dyDescent="0.15"/>
  <cols>
    <col min="1" max="1025" width="9.33203125" customWidth="1"/>
  </cols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tabSelected="1" topLeftCell="A34" zoomScale="93" zoomScaleNormal="93" workbookViewId="0">
      <selection activeCell="B46" sqref="B46"/>
    </sheetView>
  </sheetViews>
  <sheetFormatPr defaultRowHeight="12" x14ac:dyDescent="0.2"/>
  <cols>
    <col min="1" max="1" width="14.5" style="3" customWidth="1"/>
    <col min="2" max="2" width="31.6640625" style="3" customWidth="1"/>
    <col min="3" max="8" width="4.5" style="3" customWidth="1"/>
    <col min="9" max="9" width="8" style="284" customWidth="1"/>
    <col min="10" max="10" width="8.83203125" style="315" customWidth="1"/>
    <col min="11" max="11" width="10" style="3" customWidth="1"/>
    <col min="12" max="12" width="9.83203125" style="3" customWidth="1"/>
    <col min="13" max="13" width="6.5" style="3" customWidth="1"/>
    <col min="14" max="14" width="7.33203125" style="3" customWidth="1"/>
    <col min="15" max="15" width="7.5" style="3" customWidth="1"/>
    <col min="16" max="16" width="7.1640625" style="3" customWidth="1"/>
    <col min="17" max="17" width="9.83203125" style="3" customWidth="1"/>
    <col min="18" max="18" width="7.33203125" style="3" customWidth="1"/>
    <col min="19" max="19" width="9.83203125" style="3" customWidth="1"/>
    <col min="20" max="20" width="7.6640625" style="3" customWidth="1"/>
    <col min="21" max="21" width="5" style="3" customWidth="1"/>
    <col min="22" max="255" width="14.6640625" style="3" customWidth="1"/>
    <col min="256" max="1023" width="14.6640625" style="4" customWidth="1"/>
    <col min="1024" max="16384" width="9.33203125" style="4"/>
  </cols>
  <sheetData>
    <row r="1" spans="1:27" ht="30.75" customHeight="1" thickBot="1" x14ac:dyDescent="0.25">
      <c r="A1" s="362" t="s">
        <v>122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</row>
    <row r="2" spans="1:27" ht="13.5" hidden="1" customHeight="1" x14ac:dyDescent="0.2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1:27" ht="6.75" customHeight="1" thickBot="1" x14ac:dyDescent="0.25">
      <c r="A3" s="354" t="s">
        <v>0</v>
      </c>
      <c r="B3" s="353" t="s">
        <v>1</v>
      </c>
      <c r="C3" s="363" t="s">
        <v>120</v>
      </c>
      <c r="D3" s="363"/>
      <c r="E3" s="363"/>
      <c r="F3" s="363"/>
      <c r="G3" s="363"/>
      <c r="H3" s="363"/>
      <c r="I3" s="353" t="s">
        <v>123</v>
      </c>
      <c r="J3" s="353"/>
      <c r="K3" s="353"/>
      <c r="L3" s="353"/>
      <c r="M3" s="353"/>
      <c r="N3" s="354"/>
      <c r="O3" s="354"/>
      <c r="P3" s="354"/>
      <c r="Q3" s="354"/>
      <c r="R3" s="354"/>
      <c r="S3" s="354"/>
      <c r="T3" s="353" t="s">
        <v>2</v>
      </c>
      <c r="U3" s="353"/>
    </row>
    <row r="4" spans="1:27" ht="32.25" customHeight="1" thickBot="1" x14ac:dyDescent="0.25">
      <c r="A4" s="354"/>
      <c r="B4" s="353"/>
      <c r="C4" s="363"/>
      <c r="D4" s="363"/>
      <c r="E4" s="363"/>
      <c r="F4" s="363"/>
      <c r="G4" s="363"/>
      <c r="H4" s="363"/>
      <c r="I4" s="353"/>
      <c r="J4" s="353"/>
      <c r="K4" s="353"/>
      <c r="L4" s="353"/>
      <c r="M4" s="353"/>
      <c r="N4" s="364" t="s">
        <v>3</v>
      </c>
      <c r="O4" s="364"/>
      <c r="P4" s="365" t="s">
        <v>4</v>
      </c>
      <c r="Q4" s="365"/>
      <c r="R4" s="366" t="s">
        <v>5</v>
      </c>
      <c r="S4" s="366"/>
      <c r="T4" s="353"/>
      <c r="U4" s="353"/>
      <c r="V4" s="6"/>
    </row>
    <row r="5" spans="1:27" ht="12.75" customHeight="1" thickBot="1" x14ac:dyDescent="0.25">
      <c r="A5" s="354"/>
      <c r="B5" s="353"/>
      <c r="C5" s="367">
        <v>1</v>
      </c>
      <c r="D5" s="357">
        <v>2</v>
      </c>
      <c r="E5" s="357">
        <v>3</v>
      </c>
      <c r="F5" s="358">
        <v>4</v>
      </c>
      <c r="G5" s="358">
        <v>5</v>
      </c>
      <c r="H5" s="350">
        <v>6</v>
      </c>
      <c r="I5" s="351" t="s">
        <v>6</v>
      </c>
      <c r="J5" s="352" t="s">
        <v>124</v>
      </c>
      <c r="K5" s="353" t="s">
        <v>7</v>
      </c>
      <c r="L5" s="353"/>
      <c r="M5" s="353"/>
      <c r="N5" s="205" t="s">
        <v>8</v>
      </c>
      <c r="O5" s="206" t="s">
        <v>9</v>
      </c>
      <c r="P5" s="206" t="s">
        <v>10</v>
      </c>
      <c r="Q5" s="206" t="s">
        <v>11</v>
      </c>
      <c r="R5" s="206" t="s">
        <v>12</v>
      </c>
      <c r="S5" s="207" t="s">
        <v>13</v>
      </c>
      <c r="T5" s="353"/>
      <c r="U5" s="353"/>
      <c r="V5" s="6"/>
    </row>
    <row r="6" spans="1:27" ht="72" customHeight="1" thickBot="1" x14ac:dyDescent="0.25">
      <c r="A6" s="354"/>
      <c r="B6" s="353"/>
      <c r="C6" s="367"/>
      <c r="D6" s="357"/>
      <c r="E6" s="357"/>
      <c r="F6" s="358"/>
      <c r="G6" s="358"/>
      <c r="H6" s="350"/>
      <c r="I6" s="351"/>
      <c r="J6" s="352"/>
      <c r="K6" s="354" t="s">
        <v>14</v>
      </c>
      <c r="L6" s="359" t="s">
        <v>15</v>
      </c>
      <c r="M6" s="359"/>
      <c r="N6" s="153" t="s">
        <v>16</v>
      </c>
      <c r="O6" s="154" t="s">
        <v>17</v>
      </c>
      <c r="P6" s="154" t="s">
        <v>18</v>
      </c>
      <c r="Q6" s="154" t="s">
        <v>119</v>
      </c>
      <c r="R6" s="154" t="s">
        <v>19</v>
      </c>
      <c r="S6" s="155" t="s">
        <v>20</v>
      </c>
      <c r="T6" s="353"/>
      <c r="U6" s="353"/>
      <c r="V6" s="6"/>
    </row>
    <row r="7" spans="1:27" ht="19.5" customHeight="1" thickBot="1" x14ac:dyDescent="0.25">
      <c r="A7" s="354"/>
      <c r="B7" s="353"/>
      <c r="C7" s="367"/>
      <c r="D7" s="357"/>
      <c r="E7" s="357"/>
      <c r="F7" s="358"/>
      <c r="G7" s="358"/>
      <c r="H7" s="350"/>
      <c r="I7" s="351"/>
      <c r="J7" s="352"/>
      <c r="K7" s="354"/>
      <c r="L7" s="360" t="s">
        <v>21</v>
      </c>
      <c r="M7" s="361" t="s">
        <v>22</v>
      </c>
      <c r="N7" s="355">
        <v>612</v>
      </c>
      <c r="O7" s="356">
        <v>864</v>
      </c>
      <c r="P7" s="349">
        <v>612</v>
      </c>
      <c r="Q7" s="349">
        <v>864</v>
      </c>
      <c r="R7" s="349">
        <v>612</v>
      </c>
      <c r="S7" s="368">
        <v>864</v>
      </c>
      <c r="T7" s="369" t="s">
        <v>23</v>
      </c>
      <c r="U7" s="370" t="s">
        <v>24</v>
      </c>
      <c r="V7" s="6"/>
      <c r="AA7" s="6"/>
    </row>
    <row r="8" spans="1:27" ht="38.25" customHeight="1" thickBot="1" x14ac:dyDescent="0.25">
      <c r="A8" s="354"/>
      <c r="B8" s="353"/>
      <c r="C8" s="367"/>
      <c r="D8" s="357"/>
      <c r="E8" s="357"/>
      <c r="F8" s="358"/>
      <c r="G8" s="358"/>
      <c r="H8" s="350"/>
      <c r="I8" s="351"/>
      <c r="J8" s="352"/>
      <c r="K8" s="354"/>
      <c r="L8" s="360"/>
      <c r="M8" s="361"/>
      <c r="N8" s="355"/>
      <c r="O8" s="356"/>
      <c r="P8" s="349"/>
      <c r="Q8" s="349"/>
      <c r="R8" s="349"/>
      <c r="S8" s="368"/>
      <c r="T8" s="369"/>
      <c r="U8" s="370"/>
      <c r="V8" s="6">
        <f>SUM(N7:S8)</f>
        <v>4428</v>
      </c>
    </row>
    <row r="9" spans="1:27" ht="13.5" customHeight="1" thickBot="1" x14ac:dyDescent="0.25">
      <c r="A9" s="8" t="s">
        <v>25</v>
      </c>
      <c r="B9" s="9" t="s">
        <v>26</v>
      </c>
      <c r="C9" s="10" t="s">
        <v>27</v>
      </c>
      <c r="D9" s="11" t="s">
        <v>28</v>
      </c>
      <c r="E9" s="11" t="s">
        <v>29</v>
      </c>
      <c r="F9" s="11">
        <v>6</v>
      </c>
      <c r="G9" s="11">
        <v>7</v>
      </c>
      <c r="H9" s="12">
        <v>8</v>
      </c>
      <c r="I9" s="255">
        <v>9</v>
      </c>
      <c r="J9" s="285">
        <v>10</v>
      </c>
      <c r="K9" s="11">
        <v>12</v>
      </c>
      <c r="L9" s="11">
        <v>13</v>
      </c>
      <c r="M9" s="8">
        <v>32</v>
      </c>
      <c r="N9" s="13">
        <v>15</v>
      </c>
      <c r="O9" s="11">
        <v>16</v>
      </c>
      <c r="P9" s="11">
        <v>17</v>
      </c>
      <c r="Q9" s="11">
        <v>18</v>
      </c>
      <c r="R9" s="11">
        <v>19</v>
      </c>
      <c r="S9" s="11">
        <v>20</v>
      </c>
      <c r="T9" s="14">
        <v>21</v>
      </c>
      <c r="U9" s="15">
        <v>22</v>
      </c>
      <c r="V9" s="16"/>
    </row>
    <row r="10" spans="1:27" ht="15.75" customHeight="1" thickBot="1" x14ac:dyDescent="0.25">
      <c r="A10" s="20"/>
      <c r="B10" s="22" t="s">
        <v>30</v>
      </c>
      <c r="C10" s="23"/>
      <c r="D10" s="24"/>
      <c r="E10" s="24"/>
      <c r="F10" s="25"/>
      <c r="G10" s="25"/>
      <c r="H10" s="26"/>
      <c r="I10" s="28">
        <f>SUM(I11+I33+K62+K63+K74)</f>
        <v>5814</v>
      </c>
      <c r="J10" s="28">
        <f>SUM(J11+J33)</f>
        <v>1386</v>
      </c>
      <c r="K10" s="28">
        <f>SUM(K11+K33+K62+K63+K61+K74)</f>
        <v>4428</v>
      </c>
      <c r="L10" s="28">
        <f>K10-M10</f>
        <v>3229</v>
      </c>
      <c r="M10" s="28">
        <f>SUM(M11+M33+M62+M63+M61+M74)</f>
        <v>1199</v>
      </c>
      <c r="N10" s="28">
        <f>N11+N33+N62+N63+N64</f>
        <v>612</v>
      </c>
      <c r="O10" s="28">
        <f t="shared" ref="O10:U10" si="0">SUM(O11+O33+O62+O63+O61+O74)</f>
        <v>864</v>
      </c>
      <c r="P10" s="28">
        <f t="shared" si="0"/>
        <v>612</v>
      </c>
      <c r="Q10" s="28">
        <f t="shared" si="0"/>
        <v>864</v>
      </c>
      <c r="R10" s="28">
        <f t="shared" si="0"/>
        <v>612</v>
      </c>
      <c r="S10" s="28">
        <f t="shared" si="0"/>
        <v>864</v>
      </c>
      <c r="T10" s="28">
        <f t="shared" si="0"/>
        <v>4428</v>
      </c>
      <c r="U10" s="28">
        <f t="shared" si="0"/>
        <v>218</v>
      </c>
      <c r="V10" s="3">
        <f>SUM(N10:S10)</f>
        <v>4428</v>
      </c>
      <c r="W10" s="3">
        <f>K10+J10</f>
        <v>5814</v>
      </c>
    </row>
    <row r="11" spans="1:27" s="197" customFormat="1" ht="28.5" customHeight="1" thickBot="1" x14ac:dyDescent="0.25">
      <c r="A11" s="316"/>
      <c r="B11" s="200" t="s">
        <v>31</v>
      </c>
      <c r="C11" s="201" t="s">
        <v>144</v>
      </c>
      <c r="D11" s="202" t="s">
        <v>145</v>
      </c>
      <c r="E11" s="202" t="s">
        <v>146</v>
      </c>
      <c r="F11" s="203" t="s">
        <v>147</v>
      </c>
      <c r="G11" s="203" t="s">
        <v>148</v>
      </c>
      <c r="H11" s="199" t="s">
        <v>149</v>
      </c>
      <c r="I11" s="191">
        <f>SUM(I12+I29)</f>
        <v>3078</v>
      </c>
      <c r="J11" s="191">
        <f>SUM(J12+J29)</f>
        <v>1026</v>
      </c>
      <c r="K11" s="191">
        <f>SUM(K12+K29)</f>
        <v>2052</v>
      </c>
      <c r="L11" s="28">
        <f t="shared" ref="L11" si="1">K11-M11</f>
        <v>1329</v>
      </c>
      <c r="M11" s="191">
        <f t="shared" ref="M11:T11" si="2">SUM(M12+M29)</f>
        <v>723</v>
      </c>
      <c r="N11" s="191">
        <f t="shared" si="2"/>
        <v>420</v>
      </c>
      <c r="O11" s="191">
        <f t="shared" si="2"/>
        <v>537</v>
      </c>
      <c r="P11" s="191">
        <f t="shared" si="2"/>
        <v>443</v>
      </c>
      <c r="Q11" s="191">
        <f t="shared" si="2"/>
        <v>436</v>
      </c>
      <c r="R11" s="191">
        <f t="shared" si="2"/>
        <v>180</v>
      </c>
      <c r="S11" s="191">
        <f t="shared" si="2"/>
        <v>36</v>
      </c>
      <c r="T11" s="191">
        <f t="shared" si="2"/>
        <v>2052</v>
      </c>
      <c r="U11" s="204">
        <f>SUM(U34+U41+U61)</f>
        <v>216</v>
      </c>
      <c r="V11" s="197">
        <f>SUM(N11:S11)</f>
        <v>2052</v>
      </c>
    </row>
    <row r="12" spans="1:27" ht="23.25" customHeight="1" thickBot="1" x14ac:dyDescent="0.25">
      <c r="A12" s="316" t="s">
        <v>141</v>
      </c>
      <c r="B12" s="29" t="s">
        <v>143</v>
      </c>
      <c r="C12" s="23"/>
      <c r="D12" s="24"/>
      <c r="E12" s="24"/>
      <c r="F12" s="30"/>
      <c r="G12" s="30"/>
      <c r="H12" s="20"/>
      <c r="I12" s="287">
        <f>SUM(I13:I28)</f>
        <v>2867</v>
      </c>
      <c r="J12" s="287">
        <f>SUM(J13:J28)</f>
        <v>956</v>
      </c>
      <c r="K12" s="27">
        <f>SUM(K13:K28)</f>
        <v>1911</v>
      </c>
      <c r="L12" s="27">
        <f t="shared" ref="L12:T12" si="3">SUM(L13:L28)</f>
        <v>1260</v>
      </c>
      <c r="M12" s="27">
        <f t="shared" si="3"/>
        <v>651</v>
      </c>
      <c r="N12" s="27">
        <f t="shared" si="3"/>
        <v>420</v>
      </c>
      <c r="O12" s="27">
        <f t="shared" si="3"/>
        <v>537</v>
      </c>
      <c r="P12" s="27">
        <f t="shared" si="3"/>
        <v>443</v>
      </c>
      <c r="Q12" s="27">
        <f t="shared" si="3"/>
        <v>436</v>
      </c>
      <c r="R12" s="27">
        <f t="shared" si="3"/>
        <v>39</v>
      </c>
      <c r="S12" s="27">
        <f t="shared" si="3"/>
        <v>36</v>
      </c>
      <c r="T12" s="27">
        <f t="shared" si="3"/>
        <v>1911</v>
      </c>
      <c r="U12" s="21"/>
    </row>
    <row r="13" spans="1:27" ht="21" customHeight="1" x14ac:dyDescent="0.2">
      <c r="A13" s="33" t="s">
        <v>125</v>
      </c>
      <c r="B13" s="34" t="s">
        <v>32</v>
      </c>
      <c r="C13" s="35"/>
      <c r="D13" s="35" t="s">
        <v>33</v>
      </c>
      <c r="E13" s="36"/>
      <c r="F13" s="37" t="s">
        <v>34</v>
      </c>
      <c r="G13" s="37"/>
      <c r="H13" s="38"/>
      <c r="I13" s="256">
        <f t="shared" ref="I13:I19" si="4">SUM(J13:K13)</f>
        <v>171</v>
      </c>
      <c r="J13" s="288">
        <v>57</v>
      </c>
      <c r="K13" s="41">
        <v>114</v>
      </c>
      <c r="L13" s="41">
        <f t="shared" ref="L13:L19" si="5">K13-M13</f>
        <v>76</v>
      </c>
      <c r="M13" s="42">
        <v>38</v>
      </c>
      <c r="N13" s="43">
        <v>23</v>
      </c>
      <c r="O13" s="39">
        <v>34</v>
      </c>
      <c r="P13" s="39">
        <v>17</v>
      </c>
      <c r="Q13" s="39">
        <v>40</v>
      </c>
      <c r="R13" s="39"/>
      <c r="S13" s="39"/>
      <c r="T13" s="44">
        <f>SUM(N13:Q13)</f>
        <v>114</v>
      </c>
      <c r="U13" s="42"/>
    </row>
    <row r="14" spans="1:27" ht="21" customHeight="1" x14ac:dyDescent="0.2">
      <c r="A14" s="33" t="s">
        <v>126</v>
      </c>
      <c r="B14" s="45" t="s">
        <v>35</v>
      </c>
      <c r="C14" s="46"/>
      <c r="D14" s="36"/>
      <c r="E14" s="36"/>
      <c r="F14" s="37" t="s">
        <v>33</v>
      </c>
      <c r="G14" s="37"/>
      <c r="H14" s="38"/>
      <c r="I14" s="256">
        <f t="shared" si="4"/>
        <v>256</v>
      </c>
      <c r="J14" s="288">
        <v>85</v>
      </c>
      <c r="K14" s="41">
        <v>171</v>
      </c>
      <c r="L14" s="41">
        <f t="shared" si="5"/>
        <v>113</v>
      </c>
      <c r="M14" s="42">
        <v>58</v>
      </c>
      <c r="N14" s="43">
        <v>31</v>
      </c>
      <c r="O14" s="39">
        <v>45</v>
      </c>
      <c r="P14" s="39">
        <v>43</v>
      </c>
      <c r="Q14" s="39">
        <v>52</v>
      </c>
      <c r="R14" s="39"/>
      <c r="S14" s="39"/>
      <c r="T14" s="41">
        <f t="shared" ref="T14:T19" si="6">SUM(N14:S14)</f>
        <v>171</v>
      </c>
      <c r="U14" s="42"/>
    </row>
    <row r="15" spans="1:27" ht="21" customHeight="1" thickBot="1" x14ac:dyDescent="0.25">
      <c r="A15" s="47" t="s">
        <v>127</v>
      </c>
      <c r="B15" s="48" t="s">
        <v>36</v>
      </c>
      <c r="C15" s="49"/>
      <c r="D15" s="50"/>
      <c r="E15" s="50"/>
      <c r="F15" s="51" t="s">
        <v>33</v>
      </c>
      <c r="G15" s="50"/>
      <c r="H15" s="52"/>
      <c r="I15" s="257">
        <f t="shared" si="4"/>
        <v>256</v>
      </c>
      <c r="J15" s="289">
        <v>85</v>
      </c>
      <c r="K15" s="54">
        <v>171</v>
      </c>
      <c r="L15" s="54">
        <f t="shared" si="5"/>
        <v>123</v>
      </c>
      <c r="M15" s="55">
        <v>48</v>
      </c>
      <c r="N15" s="56">
        <v>34</v>
      </c>
      <c r="O15" s="53">
        <v>46</v>
      </c>
      <c r="P15" s="53">
        <v>28</v>
      </c>
      <c r="Q15" s="53">
        <v>63</v>
      </c>
      <c r="R15" s="53"/>
      <c r="S15" s="53"/>
      <c r="T15" s="18">
        <f t="shared" si="6"/>
        <v>171</v>
      </c>
      <c r="U15" s="55"/>
    </row>
    <row r="16" spans="1:27" ht="19.5" customHeight="1" x14ac:dyDescent="0.2">
      <c r="A16" s="33" t="s">
        <v>128</v>
      </c>
      <c r="B16" s="68" t="s">
        <v>38</v>
      </c>
      <c r="C16" s="46"/>
      <c r="D16" s="36"/>
      <c r="E16" s="36"/>
      <c r="F16" s="37" t="s">
        <v>33</v>
      </c>
      <c r="G16" s="37"/>
      <c r="H16" s="38"/>
      <c r="I16" s="256">
        <f t="shared" si="4"/>
        <v>260</v>
      </c>
      <c r="J16" s="288">
        <v>89</v>
      </c>
      <c r="K16" s="41">
        <v>171</v>
      </c>
      <c r="L16" s="41">
        <f t="shared" si="5"/>
        <v>135</v>
      </c>
      <c r="M16" s="42">
        <v>36</v>
      </c>
      <c r="N16" s="43">
        <v>34</v>
      </c>
      <c r="O16" s="39">
        <v>38</v>
      </c>
      <c r="P16" s="39">
        <v>46</v>
      </c>
      <c r="Q16" s="39">
        <v>53</v>
      </c>
      <c r="R16" s="39"/>
      <c r="S16" s="39"/>
      <c r="T16" s="41">
        <f t="shared" si="6"/>
        <v>171</v>
      </c>
      <c r="U16" s="42"/>
    </row>
    <row r="17" spans="1:245" ht="16.5" customHeight="1" x14ac:dyDescent="0.2">
      <c r="A17" s="33" t="s">
        <v>129</v>
      </c>
      <c r="B17" s="68" t="s">
        <v>39</v>
      </c>
      <c r="C17" s="46"/>
      <c r="D17" s="36"/>
      <c r="E17" s="36"/>
      <c r="F17" s="37" t="s">
        <v>33</v>
      </c>
      <c r="G17" s="37"/>
      <c r="H17" s="38"/>
      <c r="I17" s="256">
        <f t="shared" si="4"/>
        <v>256</v>
      </c>
      <c r="J17" s="288">
        <v>85</v>
      </c>
      <c r="K17" s="41">
        <v>171</v>
      </c>
      <c r="L17" s="41">
        <f t="shared" si="5"/>
        <v>64</v>
      </c>
      <c r="M17" s="42">
        <v>107</v>
      </c>
      <c r="N17" s="43">
        <v>34</v>
      </c>
      <c r="O17" s="39">
        <v>53</v>
      </c>
      <c r="P17" s="39">
        <v>34</v>
      </c>
      <c r="Q17" s="39">
        <v>50</v>
      </c>
      <c r="R17" s="39"/>
      <c r="S17" s="39"/>
      <c r="T17" s="41">
        <f t="shared" si="6"/>
        <v>171</v>
      </c>
      <c r="U17" s="42"/>
    </row>
    <row r="18" spans="1:245" ht="30" customHeight="1" x14ac:dyDescent="0.2">
      <c r="A18" s="33" t="s">
        <v>130</v>
      </c>
      <c r="B18" s="68" t="s">
        <v>40</v>
      </c>
      <c r="C18" s="46"/>
      <c r="D18" s="36"/>
      <c r="E18" s="37" t="s">
        <v>33</v>
      </c>
      <c r="F18" s="37"/>
      <c r="G18" s="37"/>
      <c r="H18" s="38"/>
      <c r="I18" s="256">
        <f t="shared" si="4"/>
        <v>108</v>
      </c>
      <c r="J18" s="288">
        <v>36</v>
      </c>
      <c r="K18" s="41">
        <v>72</v>
      </c>
      <c r="L18" s="41">
        <f t="shared" si="5"/>
        <v>52</v>
      </c>
      <c r="M18" s="42">
        <v>20</v>
      </c>
      <c r="N18" s="43">
        <v>34</v>
      </c>
      <c r="O18" s="39">
        <v>20</v>
      </c>
      <c r="P18" s="39">
        <v>18</v>
      </c>
      <c r="Q18" s="39"/>
      <c r="R18" s="39"/>
      <c r="S18" s="39"/>
      <c r="T18" s="41">
        <f t="shared" si="6"/>
        <v>72</v>
      </c>
      <c r="U18" s="42"/>
    </row>
    <row r="19" spans="1:245" ht="21" customHeight="1" thickBot="1" x14ac:dyDescent="0.25">
      <c r="A19" s="69" t="s">
        <v>131</v>
      </c>
      <c r="B19" s="70" t="s">
        <v>41</v>
      </c>
      <c r="C19" s="71"/>
      <c r="D19" s="72"/>
      <c r="E19" s="72"/>
      <c r="F19" s="73"/>
      <c r="G19" s="74" t="s">
        <v>33</v>
      </c>
      <c r="H19" s="74"/>
      <c r="I19" s="259">
        <f t="shared" si="4"/>
        <v>58</v>
      </c>
      <c r="J19" s="291">
        <v>19</v>
      </c>
      <c r="K19" s="76">
        <v>39</v>
      </c>
      <c r="L19" s="76">
        <f t="shared" si="5"/>
        <v>34</v>
      </c>
      <c r="M19" s="77">
        <v>5</v>
      </c>
      <c r="N19" s="78"/>
      <c r="O19" s="75"/>
      <c r="P19" s="78"/>
      <c r="Q19" s="75"/>
      <c r="R19" s="78">
        <v>39</v>
      </c>
      <c r="S19" s="78"/>
      <c r="T19" s="76">
        <f t="shared" si="6"/>
        <v>39</v>
      </c>
      <c r="U19" s="76"/>
    </row>
    <row r="20" spans="1:245" ht="16.5" customHeight="1" x14ac:dyDescent="0.2">
      <c r="A20" s="79" t="s">
        <v>132</v>
      </c>
      <c r="B20" s="80" t="s">
        <v>42</v>
      </c>
      <c r="C20" s="81" t="s">
        <v>33</v>
      </c>
      <c r="D20" s="61"/>
      <c r="E20" s="62" t="s">
        <v>33</v>
      </c>
      <c r="F20" s="62"/>
      <c r="G20" s="62"/>
      <c r="H20" s="63"/>
      <c r="I20" s="260">
        <f t="shared" ref="I20:I28" si="7">SUM(J20:K20)</f>
        <v>171</v>
      </c>
      <c r="J20" s="290">
        <v>57</v>
      </c>
      <c r="K20" s="65">
        <v>114</v>
      </c>
      <c r="L20" s="65">
        <f t="shared" ref="L20:L28" si="8">K20-M20</f>
        <v>96</v>
      </c>
      <c r="M20" s="66">
        <v>18</v>
      </c>
      <c r="N20" s="67">
        <v>34</v>
      </c>
      <c r="O20" s="64">
        <v>58</v>
      </c>
      <c r="P20" s="64">
        <v>22</v>
      </c>
      <c r="Q20" s="64"/>
      <c r="R20" s="64"/>
      <c r="S20" s="64"/>
      <c r="T20" s="18">
        <f t="shared" ref="T20:T28" si="9">SUM(N20:S20)</f>
        <v>114</v>
      </c>
      <c r="U20" s="66"/>
    </row>
    <row r="21" spans="1:245" ht="21" customHeight="1" thickBot="1" x14ac:dyDescent="0.25">
      <c r="A21" s="33" t="s">
        <v>133</v>
      </c>
      <c r="B21" s="68" t="s">
        <v>43</v>
      </c>
      <c r="C21" s="46"/>
      <c r="D21" s="36"/>
      <c r="E21" s="36"/>
      <c r="F21" s="37" t="s">
        <v>33</v>
      </c>
      <c r="G21" s="37"/>
      <c r="H21" s="38"/>
      <c r="I21" s="261">
        <f t="shared" si="7"/>
        <v>256</v>
      </c>
      <c r="J21" s="288">
        <v>85</v>
      </c>
      <c r="K21" s="41">
        <v>171</v>
      </c>
      <c r="L21" s="41">
        <f t="shared" si="8"/>
        <v>131</v>
      </c>
      <c r="M21" s="42">
        <v>40</v>
      </c>
      <c r="N21" s="43">
        <v>34</v>
      </c>
      <c r="O21" s="39">
        <v>40</v>
      </c>
      <c r="P21" s="39">
        <v>51</v>
      </c>
      <c r="Q21" s="39">
        <v>46</v>
      </c>
      <c r="R21" s="39"/>
      <c r="S21" s="39"/>
      <c r="T21" s="76">
        <f t="shared" si="9"/>
        <v>171</v>
      </c>
      <c r="U21" s="42"/>
    </row>
    <row r="22" spans="1:245" ht="22.5" customHeight="1" thickBot="1" x14ac:dyDescent="0.25">
      <c r="A22" s="33" t="s">
        <v>134</v>
      </c>
      <c r="B22" s="68" t="s">
        <v>44</v>
      </c>
      <c r="C22" s="46"/>
      <c r="D22" s="37" t="s">
        <v>33</v>
      </c>
      <c r="E22" s="36"/>
      <c r="F22" s="37"/>
      <c r="G22" s="37"/>
      <c r="H22" s="38"/>
      <c r="I22" s="261">
        <f t="shared" si="7"/>
        <v>54</v>
      </c>
      <c r="J22" s="288">
        <v>18</v>
      </c>
      <c r="K22" s="41">
        <v>36</v>
      </c>
      <c r="L22" s="41">
        <f t="shared" si="8"/>
        <v>21</v>
      </c>
      <c r="M22" s="42">
        <v>15</v>
      </c>
      <c r="N22" s="43">
        <v>17</v>
      </c>
      <c r="O22" s="39">
        <v>19</v>
      </c>
      <c r="P22" s="39"/>
      <c r="Q22" s="39"/>
      <c r="R22" s="39"/>
      <c r="S22" s="39"/>
      <c r="T22" s="21">
        <f t="shared" si="9"/>
        <v>36</v>
      </c>
      <c r="U22" s="42"/>
    </row>
    <row r="23" spans="1:245" ht="18" customHeight="1" thickBot="1" x14ac:dyDescent="0.25">
      <c r="A23" s="33" t="s">
        <v>135</v>
      </c>
      <c r="B23" s="68" t="s">
        <v>45</v>
      </c>
      <c r="C23" s="46"/>
      <c r="D23" s="36"/>
      <c r="E23" s="36"/>
      <c r="F23" s="37" t="s">
        <v>33</v>
      </c>
      <c r="G23" s="37"/>
      <c r="H23" s="38"/>
      <c r="I23" s="261">
        <f t="shared" si="7"/>
        <v>108</v>
      </c>
      <c r="J23" s="288">
        <v>36</v>
      </c>
      <c r="K23" s="41">
        <v>72</v>
      </c>
      <c r="L23" s="41">
        <f t="shared" si="8"/>
        <v>52</v>
      </c>
      <c r="M23" s="42">
        <v>20</v>
      </c>
      <c r="N23" s="43"/>
      <c r="O23" s="39"/>
      <c r="P23" s="39">
        <v>41</v>
      </c>
      <c r="Q23" s="39">
        <v>31</v>
      </c>
      <c r="R23" s="39"/>
      <c r="S23" s="39"/>
      <c r="T23" s="21">
        <f t="shared" si="9"/>
        <v>72</v>
      </c>
      <c r="U23" s="42"/>
    </row>
    <row r="24" spans="1:245" ht="26.25" customHeight="1" thickBot="1" x14ac:dyDescent="0.25">
      <c r="A24" s="69" t="s">
        <v>136</v>
      </c>
      <c r="B24" s="84" t="s">
        <v>46</v>
      </c>
      <c r="C24" s="71"/>
      <c r="D24" s="72"/>
      <c r="E24" s="72"/>
      <c r="F24" s="73"/>
      <c r="G24" s="73"/>
      <c r="H24" s="74" t="s">
        <v>33</v>
      </c>
      <c r="I24" s="262">
        <f t="shared" si="7"/>
        <v>54</v>
      </c>
      <c r="J24" s="291">
        <v>18</v>
      </c>
      <c r="K24" s="76">
        <v>36</v>
      </c>
      <c r="L24" s="76">
        <f t="shared" si="8"/>
        <v>28</v>
      </c>
      <c r="M24" s="77">
        <v>8</v>
      </c>
      <c r="N24" s="78"/>
      <c r="O24" s="75"/>
      <c r="P24" s="75"/>
      <c r="Q24" s="75"/>
      <c r="R24" s="75"/>
      <c r="S24" s="75">
        <v>36</v>
      </c>
      <c r="T24" s="21">
        <f t="shared" si="9"/>
        <v>36</v>
      </c>
      <c r="U24" s="77"/>
    </row>
    <row r="25" spans="1:245" ht="26.25" customHeight="1" thickBot="1" x14ac:dyDescent="0.25">
      <c r="A25" s="322" t="s">
        <v>140</v>
      </c>
      <c r="B25" s="323"/>
      <c r="C25" s="324"/>
      <c r="D25" s="325"/>
      <c r="E25" s="325"/>
      <c r="F25" s="326"/>
      <c r="G25" s="326"/>
      <c r="H25" s="327"/>
      <c r="I25" s="328"/>
      <c r="J25" s="329"/>
      <c r="K25" s="231"/>
      <c r="L25" s="231"/>
      <c r="M25" s="232"/>
      <c r="N25" s="330"/>
      <c r="O25" s="331"/>
      <c r="P25" s="331"/>
      <c r="Q25" s="331"/>
      <c r="R25" s="331"/>
      <c r="S25" s="331"/>
      <c r="T25" s="231"/>
      <c r="U25" s="232"/>
    </row>
    <row r="26" spans="1:245" ht="24" customHeight="1" thickBot="1" x14ac:dyDescent="0.25">
      <c r="A26" s="59" t="s">
        <v>137</v>
      </c>
      <c r="B26" s="34" t="s">
        <v>37</v>
      </c>
      <c r="C26" s="60" t="s">
        <v>33</v>
      </c>
      <c r="D26" s="61"/>
      <c r="E26" s="61"/>
      <c r="F26" s="62" t="s">
        <v>34</v>
      </c>
      <c r="G26" s="62"/>
      <c r="H26" s="63"/>
      <c r="I26" s="258">
        <f t="shared" si="7"/>
        <v>427</v>
      </c>
      <c r="J26" s="290">
        <v>142</v>
      </c>
      <c r="K26" s="65">
        <v>285</v>
      </c>
      <c r="L26" s="65">
        <f t="shared" si="8"/>
        <v>160</v>
      </c>
      <c r="M26" s="66">
        <v>125</v>
      </c>
      <c r="N26" s="67">
        <v>60</v>
      </c>
      <c r="O26" s="64">
        <v>97</v>
      </c>
      <c r="P26" s="64">
        <v>51</v>
      </c>
      <c r="Q26" s="64">
        <v>77</v>
      </c>
      <c r="R26" s="64"/>
      <c r="S26" s="64"/>
      <c r="T26" s="18">
        <f t="shared" si="9"/>
        <v>285</v>
      </c>
      <c r="U26" s="66"/>
    </row>
    <row r="27" spans="1:245" ht="27" customHeight="1" thickBot="1" x14ac:dyDescent="0.25">
      <c r="A27" s="20" t="s">
        <v>138</v>
      </c>
      <c r="B27" s="91" t="s">
        <v>47</v>
      </c>
      <c r="C27" s="5"/>
      <c r="D27" s="7"/>
      <c r="E27" s="7" t="s">
        <v>33</v>
      </c>
      <c r="F27" s="7"/>
      <c r="G27" s="7"/>
      <c r="H27" s="86"/>
      <c r="I27" s="263">
        <f t="shared" si="7"/>
        <v>162</v>
      </c>
      <c r="J27" s="292">
        <v>54</v>
      </c>
      <c r="K27" s="19">
        <v>108</v>
      </c>
      <c r="L27" s="19">
        <f t="shared" si="8"/>
        <v>45</v>
      </c>
      <c r="M27" s="88">
        <v>63</v>
      </c>
      <c r="N27" s="89">
        <v>34</v>
      </c>
      <c r="O27" s="90">
        <v>46</v>
      </c>
      <c r="P27" s="90">
        <v>28</v>
      </c>
      <c r="Q27" s="92"/>
      <c r="R27" s="90"/>
      <c r="S27" s="90"/>
      <c r="T27" s="19">
        <f t="shared" si="9"/>
        <v>108</v>
      </c>
      <c r="U27" s="77"/>
    </row>
    <row r="28" spans="1:245" ht="21.75" customHeight="1" thickBot="1" x14ac:dyDescent="0.25">
      <c r="A28" s="87" t="s">
        <v>139</v>
      </c>
      <c r="B28" s="93" t="s">
        <v>48</v>
      </c>
      <c r="C28" s="60" t="s">
        <v>33</v>
      </c>
      <c r="D28" s="85"/>
      <c r="E28" s="85"/>
      <c r="F28" s="7" t="s">
        <v>34</v>
      </c>
      <c r="G28" s="7"/>
      <c r="H28" s="86"/>
      <c r="I28" s="263">
        <f t="shared" si="7"/>
        <v>270</v>
      </c>
      <c r="J28" s="292">
        <v>90</v>
      </c>
      <c r="K28" s="19">
        <v>180</v>
      </c>
      <c r="L28" s="19">
        <f t="shared" si="8"/>
        <v>130</v>
      </c>
      <c r="M28" s="88">
        <v>50</v>
      </c>
      <c r="N28" s="89">
        <v>51</v>
      </c>
      <c r="O28" s="90">
        <v>41</v>
      </c>
      <c r="P28" s="90">
        <v>64</v>
      </c>
      <c r="Q28" s="90">
        <v>24</v>
      </c>
      <c r="R28" s="90"/>
      <c r="S28" s="90"/>
      <c r="T28" s="19">
        <f t="shared" si="9"/>
        <v>180</v>
      </c>
      <c r="U28" s="88"/>
    </row>
    <row r="29" spans="1:245" ht="22.5" customHeight="1" thickBot="1" x14ac:dyDescent="0.25">
      <c r="A29" s="21"/>
      <c r="B29" s="2" t="s">
        <v>49</v>
      </c>
      <c r="C29" s="10"/>
      <c r="D29" s="11"/>
      <c r="E29" s="11"/>
      <c r="F29" s="12"/>
      <c r="G29" s="12"/>
      <c r="H29" s="8"/>
      <c r="I29" s="264">
        <f>SUM(I30:I32)</f>
        <v>211</v>
      </c>
      <c r="J29" s="293">
        <f>SUM(J30:J32)</f>
        <v>70</v>
      </c>
      <c r="K29" s="27">
        <f t="shared" ref="K29:T29" si="10">SUM(K30:K32)</f>
        <v>141</v>
      </c>
      <c r="L29" s="27">
        <f t="shared" si="10"/>
        <v>69</v>
      </c>
      <c r="M29" s="32">
        <f t="shared" si="10"/>
        <v>72</v>
      </c>
      <c r="N29" s="28">
        <f t="shared" si="10"/>
        <v>0</v>
      </c>
      <c r="O29" s="31">
        <f t="shared" si="10"/>
        <v>0</v>
      </c>
      <c r="P29" s="31">
        <f t="shared" si="10"/>
        <v>0</v>
      </c>
      <c r="Q29" s="31">
        <f t="shared" si="10"/>
        <v>0</v>
      </c>
      <c r="R29" s="31">
        <f t="shared" si="10"/>
        <v>141</v>
      </c>
      <c r="S29" s="31">
        <f t="shared" si="10"/>
        <v>0</v>
      </c>
      <c r="T29" s="27">
        <f t="shared" si="10"/>
        <v>141</v>
      </c>
      <c r="U29" s="21"/>
    </row>
    <row r="30" spans="1:245" ht="22.5" customHeight="1" x14ac:dyDescent="0.2">
      <c r="A30" s="94" t="s">
        <v>150</v>
      </c>
      <c r="B30" s="208" t="s">
        <v>50</v>
      </c>
      <c r="C30" s="95"/>
      <c r="D30" s="61"/>
      <c r="E30" s="61"/>
      <c r="F30" s="62"/>
      <c r="G30" s="62" t="s">
        <v>33</v>
      </c>
      <c r="H30" s="63"/>
      <c r="I30" s="265">
        <f>SUM(J30:K30)</f>
        <v>44</v>
      </c>
      <c r="J30" s="294">
        <v>10</v>
      </c>
      <c r="K30" s="96">
        <v>34</v>
      </c>
      <c r="L30" s="65">
        <f>K30-M30</f>
        <v>22</v>
      </c>
      <c r="M30" s="253">
        <v>12</v>
      </c>
      <c r="N30" s="97"/>
      <c r="O30" s="98"/>
      <c r="P30" s="98"/>
      <c r="Q30" s="98"/>
      <c r="R30" s="98">
        <v>34</v>
      </c>
      <c r="S30" s="98"/>
      <c r="T30" s="99">
        <f t="shared" ref="T30:T40" si="11">SUM(N30:S30)</f>
        <v>34</v>
      </c>
      <c r="U30" s="65"/>
    </row>
    <row r="31" spans="1:245" ht="19.5" customHeight="1" thickBot="1" x14ac:dyDescent="0.25">
      <c r="A31" s="100" t="s">
        <v>151</v>
      </c>
      <c r="B31" s="101" t="s">
        <v>51</v>
      </c>
      <c r="C31" s="102"/>
      <c r="D31" s="103"/>
      <c r="E31" s="103"/>
      <c r="F31" s="104"/>
      <c r="G31" s="37" t="s">
        <v>33</v>
      </c>
      <c r="H31" s="105"/>
      <c r="I31" s="266">
        <f>SUM(J31:K31)</f>
        <v>77</v>
      </c>
      <c r="J31" s="295">
        <v>30</v>
      </c>
      <c r="K31" s="106">
        <v>47</v>
      </c>
      <c r="L31" s="41">
        <f>K31-M31</f>
        <v>17</v>
      </c>
      <c r="M31" s="254">
        <v>30</v>
      </c>
      <c r="N31" s="107"/>
      <c r="O31" s="108"/>
      <c r="P31" s="109"/>
      <c r="Q31" s="108"/>
      <c r="R31" s="109">
        <v>47</v>
      </c>
      <c r="S31" s="109"/>
      <c r="T31" s="106">
        <f t="shared" si="11"/>
        <v>47</v>
      </c>
      <c r="U31" s="106"/>
      <c r="V31" s="110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</row>
    <row r="32" spans="1:245" ht="16.5" customHeight="1" thickBot="1" x14ac:dyDescent="0.25">
      <c r="A32" s="69" t="s">
        <v>152</v>
      </c>
      <c r="B32" s="84" t="s">
        <v>52</v>
      </c>
      <c r="C32" s="112"/>
      <c r="D32" s="72"/>
      <c r="E32" s="72"/>
      <c r="F32" s="73"/>
      <c r="G32" s="73" t="s">
        <v>33</v>
      </c>
      <c r="H32" s="74"/>
      <c r="I32" s="262">
        <f>SUM(J32:K32)</f>
        <v>90</v>
      </c>
      <c r="J32" s="291">
        <v>30</v>
      </c>
      <c r="K32" s="76">
        <v>60</v>
      </c>
      <c r="L32" s="76">
        <f>K32-M32</f>
        <v>30</v>
      </c>
      <c r="M32" s="254">
        <v>30</v>
      </c>
      <c r="N32" s="89"/>
      <c r="O32" s="75"/>
      <c r="P32" s="78"/>
      <c r="Q32" s="75"/>
      <c r="R32" s="78">
        <v>60</v>
      </c>
      <c r="S32" s="78"/>
      <c r="T32" s="76">
        <f t="shared" si="11"/>
        <v>60</v>
      </c>
      <c r="U32" s="76"/>
    </row>
    <row r="33" spans="1:23" ht="27.75" customHeight="1" thickBot="1" x14ac:dyDescent="0.25">
      <c r="A33" s="113" t="s">
        <v>53</v>
      </c>
      <c r="B33" s="114" t="s">
        <v>54</v>
      </c>
      <c r="C33" s="115"/>
      <c r="D33" s="90"/>
      <c r="E33" s="90"/>
      <c r="F33" s="116"/>
      <c r="G33" s="116"/>
      <c r="H33" s="87"/>
      <c r="I33" s="267">
        <f t="shared" ref="I33:J33" si="12">SUM(I34+I41+I61)</f>
        <v>2484</v>
      </c>
      <c r="J33" s="296">
        <f t="shared" si="12"/>
        <v>360</v>
      </c>
      <c r="K33" s="117">
        <f>SUM(K34+K41)</f>
        <v>2082</v>
      </c>
      <c r="L33" s="117">
        <f t="shared" ref="L33:T33" si="13">SUM(L34+L41)</f>
        <v>197</v>
      </c>
      <c r="M33" s="117">
        <f t="shared" si="13"/>
        <v>427</v>
      </c>
      <c r="N33" s="117">
        <f t="shared" si="13"/>
        <v>192</v>
      </c>
      <c r="O33" s="117">
        <f t="shared" si="13"/>
        <v>327</v>
      </c>
      <c r="P33" s="117">
        <f t="shared" si="13"/>
        <v>169</v>
      </c>
      <c r="Q33" s="117">
        <f t="shared" si="13"/>
        <v>356</v>
      </c>
      <c r="R33" s="117">
        <f t="shared" si="13"/>
        <v>379</v>
      </c>
      <c r="S33" s="117">
        <f t="shared" si="13"/>
        <v>659</v>
      </c>
      <c r="T33" s="117">
        <f t="shared" si="13"/>
        <v>2082</v>
      </c>
      <c r="U33" s="87"/>
    </row>
    <row r="34" spans="1:23" s="197" customFormat="1" ht="26.25" customHeight="1" thickBot="1" x14ac:dyDescent="0.25">
      <c r="A34" s="185" t="s">
        <v>55</v>
      </c>
      <c r="B34" s="186" t="s">
        <v>118</v>
      </c>
      <c r="C34" s="187"/>
      <c r="D34" s="188"/>
      <c r="E34" s="188"/>
      <c r="F34" s="189"/>
      <c r="G34" s="189"/>
      <c r="H34" s="185"/>
      <c r="I34" s="268">
        <f>SUM(I35:I40)</f>
        <v>365</v>
      </c>
      <c r="J34" s="297">
        <f t="shared" ref="J34:S34" si="14">SUM(J35:J40)</f>
        <v>121</v>
      </c>
      <c r="K34" s="190">
        <f t="shared" si="14"/>
        <v>244</v>
      </c>
      <c r="L34" s="191">
        <f t="shared" si="14"/>
        <v>84</v>
      </c>
      <c r="M34" s="192">
        <f t="shared" si="14"/>
        <v>160</v>
      </c>
      <c r="N34" s="193">
        <f t="shared" si="14"/>
        <v>51</v>
      </c>
      <c r="O34" s="194">
        <f t="shared" si="14"/>
        <v>57</v>
      </c>
      <c r="P34" s="194">
        <f t="shared" si="14"/>
        <v>20</v>
      </c>
      <c r="Q34" s="194">
        <f t="shared" si="14"/>
        <v>16</v>
      </c>
      <c r="R34" s="194">
        <f t="shared" si="14"/>
        <v>52</v>
      </c>
      <c r="S34" s="194">
        <f t="shared" si="14"/>
        <v>48</v>
      </c>
      <c r="T34" s="195">
        <f t="shared" si="11"/>
        <v>244</v>
      </c>
      <c r="U34" s="196">
        <f>SUM(U35:U40)</f>
        <v>26</v>
      </c>
      <c r="V34" s="197">
        <f>SUM(N34:S34)</f>
        <v>244</v>
      </c>
    </row>
    <row r="35" spans="1:23" ht="18.75" customHeight="1" x14ac:dyDescent="0.2">
      <c r="A35" s="33" t="s">
        <v>56</v>
      </c>
      <c r="B35" s="68" t="s">
        <v>57</v>
      </c>
      <c r="C35" s="46"/>
      <c r="D35" s="37" t="s">
        <v>33</v>
      </c>
      <c r="E35" s="36"/>
      <c r="F35" s="37"/>
      <c r="G35" s="37"/>
      <c r="H35" s="38"/>
      <c r="I35" s="269">
        <f t="shared" ref="I35:I40" si="15">SUM(J35:K35)</f>
        <v>58</v>
      </c>
      <c r="J35" s="298">
        <v>22</v>
      </c>
      <c r="K35" s="41">
        <v>36</v>
      </c>
      <c r="L35" s="41">
        <f t="shared" ref="L35:L40" si="16">K35-M35</f>
        <v>15</v>
      </c>
      <c r="M35" s="42">
        <v>21</v>
      </c>
      <c r="N35" s="43">
        <v>17</v>
      </c>
      <c r="O35" s="39">
        <v>19</v>
      </c>
      <c r="P35" s="39"/>
      <c r="Q35" s="39"/>
      <c r="R35" s="39"/>
      <c r="S35" s="39"/>
      <c r="T35" s="118">
        <f t="shared" si="11"/>
        <v>36</v>
      </c>
      <c r="U35" s="119">
        <v>10</v>
      </c>
    </row>
    <row r="36" spans="1:23" ht="20.25" customHeight="1" x14ac:dyDescent="0.2">
      <c r="A36" s="33" t="s">
        <v>58</v>
      </c>
      <c r="B36" s="68" t="s">
        <v>59</v>
      </c>
      <c r="C36" s="46"/>
      <c r="D36" s="36"/>
      <c r="E36" s="36"/>
      <c r="F36" s="120" t="s">
        <v>34</v>
      </c>
      <c r="G36" s="37"/>
      <c r="H36" s="38"/>
      <c r="I36" s="270">
        <f t="shared" si="15"/>
        <v>52</v>
      </c>
      <c r="J36" s="288">
        <v>16</v>
      </c>
      <c r="K36" s="41">
        <v>36</v>
      </c>
      <c r="L36" s="41">
        <f t="shared" si="16"/>
        <v>11</v>
      </c>
      <c r="M36" s="42">
        <v>25</v>
      </c>
      <c r="N36" s="43"/>
      <c r="O36" s="39"/>
      <c r="P36" s="39">
        <v>20</v>
      </c>
      <c r="Q36" s="39">
        <v>16</v>
      </c>
      <c r="R36" s="121"/>
      <c r="S36" s="39"/>
      <c r="T36" s="122">
        <f t="shared" si="11"/>
        <v>36</v>
      </c>
      <c r="U36" s="119">
        <v>5</v>
      </c>
    </row>
    <row r="37" spans="1:23" ht="22.5" customHeight="1" x14ac:dyDescent="0.2">
      <c r="A37" s="33" t="s">
        <v>60</v>
      </c>
      <c r="B37" s="68" t="s">
        <v>61</v>
      </c>
      <c r="C37" s="46"/>
      <c r="D37" s="37" t="s">
        <v>33</v>
      </c>
      <c r="E37" s="37"/>
      <c r="F37" s="37"/>
      <c r="G37" s="37"/>
      <c r="H37" s="38"/>
      <c r="I37" s="270">
        <f t="shared" si="15"/>
        <v>52</v>
      </c>
      <c r="J37" s="288">
        <v>16</v>
      </c>
      <c r="K37" s="41">
        <v>36</v>
      </c>
      <c r="L37" s="41">
        <f t="shared" si="16"/>
        <v>15</v>
      </c>
      <c r="M37" s="42">
        <v>21</v>
      </c>
      <c r="N37" s="43">
        <v>17</v>
      </c>
      <c r="O37" s="39">
        <v>19</v>
      </c>
      <c r="P37" s="39"/>
      <c r="Q37" s="39"/>
      <c r="R37" s="121"/>
      <c r="S37" s="39"/>
      <c r="T37" s="122">
        <f t="shared" si="11"/>
        <v>36</v>
      </c>
      <c r="U37" s="119">
        <v>4</v>
      </c>
    </row>
    <row r="38" spans="1:23" ht="24" customHeight="1" x14ac:dyDescent="0.2">
      <c r="A38" s="33" t="s">
        <v>62</v>
      </c>
      <c r="B38" s="68" t="s">
        <v>63</v>
      </c>
      <c r="C38" s="46"/>
      <c r="D38" s="37" t="s">
        <v>33</v>
      </c>
      <c r="E38" s="37"/>
      <c r="F38" s="37"/>
      <c r="G38" s="37"/>
      <c r="H38" s="38"/>
      <c r="I38" s="271">
        <f t="shared" si="15"/>
        <v>52</v>
      </c>
      <c r="J38" s="288">
        <v>16</v>
      </c>
      <c r="K38" s="41">
        <v>36</v>
      </c>
      <c r="L38" s="41">
        <f t="shared" si="16"/>
        <v>13</v>
      </c>
      <c r="M38" s="42">
        <v>23</v>
      </c>
      <c r="N38" s="43">
        <v>17</v>
      </c>
      <c r="O38" s="39">
        <v>19</v>
      </c>
      <c r="P38" s="39"/>
      <c r="Q38" s="39"/>
      <c r="R38" s="121"/>
      <c r="S38" s="39"/>
      <c r="T38" s="122">
        <f t="shared" si="11"/>
        <v>36</v>
      </c>
      <c r="U38" s="119"/>
    </row>
    <row r="39" spans="1:23" ht="21.75" customHeight="1" x14ac:dyDescent="0.2">
      <c r="A39" s="33" t="s">
        <v>64</v>
      </c>
      <c r="B39" s="68" t="s">
        <v>65</v>
      </c>
      <c r="C39" s="46"/>
      <c r="D39" s="36"/>
      <c r="E39" s="36"/>
      <c r="F39" s="37"/>
      <c r="G39" s="38" t="s">
        <v>33</v>
      </c>
      <c r="H39" s="38"/>
      <c r="I39" s="271">
        <f t="shared" si="15"/>
        <v>81</v>
      </c>
      <c r="J39" s="299">
        <v>27</v>
      </c>
      <c r="K39" s="41">
        <v>54</v>
      </c>
      <c r="L39" s="41">
        <f t="shared" si="16"/>
        <v>16</v>
      </c>
      <c r="M39" s="42">
        <v>38</v>
      </c>
      <c r="N39" s="43"/>
      <c r="O39" s="39"/>
      <c r="P39" s="39"/>
      <c r="Q39" s="39"/>
      <c r="R39" s="39">
        <v>30</v>
      </c>
      <c r="S39" s="39">
        <v>24</v>
      </c>
      <c r="T39" s="122">
        <f t="shared" si="11"/>
        <v>54</v>
      </c>
      <c r="U39" s="119">
        <v>7</v>
      </c>
    </row>
    <row r="40" spans="1:23" ht="27.75" customHeight="1" thickBot="1" x14ac:dyDescent="0.25">
      <c r="A40" s="33" t="s">
        <v>66</v>
      </c>
      <c r="B40" s="68" t="s">
        <v>67</v>
      </c>
      <c r="C40" s="46"/>
      <c r="D40" s="36"/>
      <c r="E40" s="36"/>
      <c r="F40" s="37"/>
      <c r="G40" s="74" t="s">
        <v>33</v>
      </c>
      <c r="H40" s="74"/>
      <c r="I40" s="272">
        <f t="shared" si="15"/>
        <v>70</v>
      </c>
      <c r="J40" s="288">
        <v>24</v>
      </c>
      <c r="K40" s="41">
        <v>46</v>
      </c>
      <c r="L40" s="41">
        <f t="shared" si="16"/>
        <v>14</v>
      </c>
      <c r="M40" s="42">
        <v>32</v>
      </c>
      <c r="N40" s="43"/>
      <c r="O40" s="39"/>
      <c r="P40" s="39"/>
      <c r="Q40" s="39"/>
      <c r="R40" s="39">
        <v>22</v>
      </c>
      <c r="S40" s="39">
        <v>24</v>
      </c>
      <c r="T40" s="122">
        <f t="shared" si="11"/>
        <v>46</v>
      </c>
      <c r="U40" s="119"/>
    </row>
    <row r="41" spans="1:23" s="197" customFormat="1" ht="36" customHeight="1" thickBot="1" x14ac:dyDescent="0.25">
      <c r="A41" s="162" t="s">
        <v>68</v>
      </c>
      <c r="B41" s="198" t="s">
        <v>69</v>
      </c>
      <c r="C41" s="187"/>
      <c r="D41" s="188"/>
      <c r="E41" s="188"/>
      <c r="F41" s="189"/>
      <c r="G41" s="189"/>
      <c r="H41" s="185"/>
      <c r="I41" s="273">
        <f t="shared" ref="I41:J41" si="17">SUM(I43+I51+I56)</f>
        <v>2056</v>
      </c>
      <c r="J41" s="286">
        <f t="shared" si="17"/>
        <v>218</v>
      </c>
      <c r="K41" s="191">
        <f>SUM(K43+K51+K56)</f>
        <v>1838</v>
      </c>
      <c r="L41" s="191">
        <f>SUM(L43+L51+L56)</f>
        <v>113</v>
      </c>
      <c r="M41" s="191">
        <f t="shared" ref="M41:T41" si="18">SUM(M43+M51+M56)</f>
        <v>267</v>
      </c>
      <c r="N41" s="191">
        <f t="shared" si="18"/>
        <v>141</v>
      </c>
      <c r="O41" s="191">
        <f t="shared" si="18"/>
        <v>270</v>
      </c>
      <c r="P41" s="191">
        <f t="shared" si="18"/>
        <v>149</v>
      </c>
      <c r="Q41" s="191">
        <f t="shared" si="18"/>
        <v>340</v>
      </c>
      <c r="R41" s="191">
        <f t="shared" si="18"/>
        <v>327</v>
      </c>
      <c r="S41" s="191">
        <f t="shared" si="18"/>
        <v>611</v>
      </c>
      <c r="T41" s="191">
        <f t="shared" si="18"/>
        <v>1838</v>
      </c>
      <c r="U41" s="191">
        <f>SUM(U43+U51+U56)</f>
        <v>188</v>
      </c>
      <c r="V41" s="197">
        <f>SUM(N41:S41)</f>
        <v>1838</v>
      </c>
    </row>
    <row r="42" spans="1:23" s="197" customFormat="1" ht="22.5" customHeight="1" thickBot="1" x14ac:dyDescent="0.25">
      <c r="A42" s="162"/>
      <c r="B42" s="198" t="s">
        <v>70</v>
      </c>
      <c r="C42" s="187"/>
      <c r="D42" s="188"/>
      <c r="E42" s="188"/>
      <c r="F42" s="189"/>
      <c r="G42" s="189"/>
      <c r="H42" s="185"/>
      <c r="I42" s="273">
        <f>SUM(K42+J42)</f>
        <v>598</v>
      </c>
      <c r="J42" s="286">
        <f>SUM(J43+J51+J56)</f>
        <v>218</v>
      </c>
      <c r="K42" s="191">
        <f>SUM(K44+K45+K46+K47+K52+K57)</f>
        <v>380</v>
      </c>
      <c r="L42" s="191">
        <f>L43+L51+L56</f>
        <v>113</v>
      </c>
      <c r="M42" s="191">
        <f t="shared" ref="M42:T42" si="19">SUM(M44+M45+M46+M47+M52+M57)</f>
        <v>267</v>
      </c>
      <c r="N42" s="191">
        <f t="shared" si="19"/>
        <v>39</v>
      </c>
      <c r="O42" s="191">
        <f t="shared" si="19"/>
        <v>60</v>
      </c>
      <c r="P42" s="191">
        <f t="shared" si="19"/>
        <v>17</v>
      </c>
      <c r="Q42" s="191">
        <f t="shared" si="19"/>
        <v>82</v>
      </c>
      <c r="R42" s="191">
        <f t="shared" si="19"/>
        <v>129</v>
      </c>
      <c r="S42" s="191">
        <f t="shared" si="19"/>
        <v>53</v>
      </c>
      <c r="T42" s="191">
        <f t="shared" si="19"/>
        <v>380</v>
      </c>
      <c r="U42" s="191">
        <f>SUM(U43+U52+U57)</f>
        <v>134</v>
      </c>
      <c r="V42" s="197">
        <f>SUM(N42:S42)</f>
        <v>380</v>
      </c>
    </row>
    <row r="43" spans="1:23" s="167" customFormat="1" ht="51" customHeight="1" thickBot="1" x14ac:dyDescent="0.25">
      <c r="A43" s="156" t="s">
        <v>71</v>
      </c>
      <c r="B43" s="157" t="s">
        <v>72</v>
      </c>
      <c r="C43" s="158"/>
      <c r="D43" s="159"/>
      <c r="E43" s="159"/>
      <c r="F43" s="160"/>
      <c r="G43" s="160"/>
      <c r="H43" s="161"/>
      <c r="I43" s="274">
        <f t="shared" ref="I43:J43" si="20">SUM(I44:I49)</f>
        <v>777</v>
      </c>
      <c r="J43" s="300">
        <f t="shared" si="20"/>
        <v>138</v>
      </c>
      <c r="K43" s="164">
        <f>SUM(K44:K49)</f>
        <v>639</v>
      </c>
      <c r="L43" s="163">
        <f>SUM(L44:L47)</f>
        <v>70</v>
      </c>
      <c r="M43" s="163">
        <f>SUM(M44:M47)</f>
        <v>167</v>
      </c>
      <c r="N43" s="165">
        <f t="shared" ref="N43:T43" si="21">SUM(N44:N49)</f>
        <v>141</v>
      </c>
      <c r="O43" s="166">
        <f t="shared" si="21"/>
        <v>79</v>
      </c>
      <c r="P43" s="166">
        <f t="shared" si="21"/>
        <v>48</v>
      </c>
      <c r="Q43" s="166">
        <f t="shared" si="21"/>
        <v>107</v>
      </c>
      <c r="R43" s="166">
        <f t="shared" si="21"/>
        <v>97</v>
      </c>
      <c r="S43" s="166">
        <f t="shared" si="21"/>
        <v>167</v>
      </c>
      <c r="T43" s="164">
        <f t="shared" si="21"/>
        <v>639</v>
      </c>
      <c r="U43" s="163">
        <f>SUM(U44:U47)</f>
        <v>54</v>
      </c>
    </row>
    <row r="44" spans="1:23" ht="26.25" customHeight="1" x14ac:dyDescent="0.2">
      <c r="A44" s="59" t="s">
        <v>73</v>
      </c>
      <c r="B44" s="68" t="s">
        <v>74</v>
      </c>
      <c r="C44" s="123"/>
      <c r="D44" s="124" t="s">
        <v>33</v>
      </c>
      <c r="E44" s="81"/>
      <c r="F44" s="124"/>
      <c r="G44" s="81"/>
      <c r="H44" s="81"/>
      <c r="I44" s="275">
        <f t="shared" ref="I44:I50" si="22">SUM(J44:K44)</f>
        <v>69</v>
      </c>
      <c r="J44" s="298">
        <v>24</v>
      </c>
      <c r="K44" s="125">
        <v>45</v>
      </c>
      <c r="L44" s="126">
        <f>K44-M44</f>
        <v>13</v>
      </c>
      <c r="M44" s="42">
        <v>32</v>
      </c>
      <c r="N44" s="127">
        <v>22</v>
      </c>
      <c r="O44" s="39">
        <v>23</v>
      </c>
      <c r="P44" s="39"/>
      <c r="Q44" s="39"/>
      <c r="R44" s="39"/>
      <c r="S44" s="39"/>
      <c r="T44" s="122">
        <f>SUM(N44:S44)</f>
        <v>45</v>
      </c>
      <c r="U44" s="119">
        <v>6</v>
      </c>
    </row>
    <row r="45" spans="1:23" ht="26.25" customHeight="1" x14ac:dyDescent="0.2">
      <c r="A45" s="33" t="s">
        <v>75</v>
      </c>
      <c r="B45" s="128" t="s">
        <v>76</v>
      </c>
      <c r="C45" s="129"/>
      <c r="D45" s="61"/>
      <c r="E45" s="61"/>
      <c r="F45" s="62"/>
      <c r="G45" s="62"/>
      <c r="H45" s="37" t="s">
        <v>34</v>
      </c>
      <c r="I45" s="276">
        <f t="shared" si="22"/>
        <v>142</v>
      </c>
      <c r="J45" s="288">
        <v>52</v>
      </c>
      <c r="K45" s="83">
        <v>90</v>
      </c>
      <c r="L45" s="41">
        <f>K45-M45</f>
        <v>27</v>
      </c>
      <c r="M45" s="42">
        <v>63</v>
      </c>
      <c r="N45" s="43"/>
      <c r="O45" s="39"/>
      <c r="P45" s="39"/>
      <c r="Q45" s="39"/>
      <c r="R45" s="39">
        <v>37</v>
      </c>
      <c r="S45" s="39">
        <v>53</v>
      </c>
      <c r="T45" s="122">
        <f>SUM(N45:S45)</f>
        <v>90</v>
      </c>
      <c r="U45" s="119">
        <v>23</v>
      </c>
    </row>
    <row r="46" spans="1:23" ht="27.75" customHeight="1" x14ac:dyDescent="0.2">
      <c r="A46" s="33" t="s">
        <v>77</v>
      </c>
      <c r="B46" s="128" t="s">
        <v>78</v>
      </c>
      <c r="C46" s="46"/>
      <c r="D46" s="37" t="s">
        <v>33</v>
      </c>
      <c r="E46" s="36"/>
      <c r="F46" s="37"/>
      <c r="G46" s="37"/>
      <c r="H46" s="36"/>
      <c r="I46" s="277">
        <f t="shared" si="22"/>
        <v>59</v>
      </c>
      <c r="J46" s="288">
        <v>22</v>
      </c>
      <c r="K46" s="82">
        <v>37</v>
      </c>
      <c r="L46" s="41">
        <f>K46-M46</f>
        <v>11</v>
      </c>
      <c r="M46" s="42">
        <v>26</v>
      </c>
      <c r="N46" s="43">
        <v>17</v>
      </c>
      <c r="O46" s="39">
        <v>20</v>
      </c>
      <c r="P46" s="39"/>
      <c r="Q46" s="39"/>
      <c r="R46" s="39"/>
      <c r="S46" s="39"/>
      <c r="T46" s="122">
        <f>SUM(N46:S46)</f>
        <v>37</v>
      </c>
      <c r="U46" s="119">
        <v>25</v>
      </c>
      <c r="W46" s="3">
        <f>W47-66</f>
        <v>222</v>
      </c>
    </row>
    <row r="47" spans="1:23" ht="26.25" customHeight="1" x14ac:dyDescent="0.2">
      <c r="A47" s="33" t="s">
        <v>79</v>
      </c>
      <c r="B47" s="128" t="s">
        <v>80</v>
      </c>
      <c r="C47" s="46"/>
      <c r="D47" s="36"/>
      <c r="E47" s="36"/>
      <c r="F47" s="37"/>
      <c r="G47" s="37" t="s">
        <v>34</v>
      </c>
      <c r="H47" s="36"/>
      <c r="I47" s="277">
        <f t="shared" si="22"/>
        <v>105</v>
      </c>
      <c r="J47" s="288">
        <v>40</v>
      </c>
      <c r="K47" s="82">
        <v>65</v>
      </c>
      <c r="L47" s="41">
        <f>K47-M47</f>
        <v>19</v>
      </c>
      <c r="M47" s="42">
        <v>46</v>
      </c>
      <c r="N47" s="43"/>
      <c r="O47" s="39"/>
      <c r="P47" s="39"/>
      <c r="Q47" s="332">
        <v>35</v>
      </c>
      <c r="R47" s="332">
        <v>30</v>
      </c>
      <c r="S47" s="39"/>
      <c r="T47" s="122">
        <v>65</v>
      </c>
      <c r="U47" s="119"/>
      <c r="W47" s="3">
        <f>SUM(N48:R48)</f>
        <v>288</v>
      </c>
    </row>
    <row r="48" spans="1:23" s="178" customFormat="1" ht="15.75" customHeight="1" x14ac:dyDescent="0.2">
      <c r="A48" s="168" t="s">
        <v>81</v>
      </c>
      <c r="B48" s="169" t="s">
        <v>82</v>
      </c>
      <c r="C48" s="170"/>
      <c r="D48" s="173" t="s">
        <v>33</v>
      </c>
      <c r="E48" s="171"/>
      <c r="F48" s="173" t="s">
        <v>33</v>
      </c>
      <c r="G48" s="172"/>
      <c r="H48" s="173" t="s">
        <v>33</v>
      </c>
      <c r="I48" s="276">
        <f t="shared" si="22"/>
        <v>330</v>
      </c>
      <c r="J48" s="301" t="s">
        <v>83</v>
      </c>
      <c r="K48" s="209">
        <v>330</v>
      </c>
      <c r="L48" s="174" t="s">
        <v>84</v>
      </c>
      <c r="M48" s="175"/>
      <c r="N48" s="333">
        <v>102</v>
      </c>
      <c r="O48" s="334">
        <v>36</v>
      </c>
      <c r="P48" s="334">
        <v>48</v>
      </c>
      <c r="Q48" s="334">
        <v>72</v>
      </c>
      <c r="R48" s="334">
        <v>30</v>
      </c>
      <c r="S48" s="334">
        <v>42</v>
      </c>
      <c r="T48" s="209">
        <f t="shared" ref="T48:T60" si="23">SUM(N48:S48)</f>
        <v>330</v>
      </c>
      <c r="U48" s="175"/>
      <c r="V48" s="178">
        <f>SUM(N48:S48)</f>
        <v>330</v>
      </c>
    </row>
    <row r="49" spans="1:22" s="178" customFormat="1" ht="20.25" customHeight="1" thickBot="1" x14ac:dyDescent="0.25">
      <c r="A49" s="168" t="s">
        <v>85</v>
      </c>
      <c r="B49" s="169" t="s">
        <v>86</v>
      </c>
      <c r="C49" s="170"/>
      <c r="D49" s="171"/>
      <c r="E49" s="171"/>
      <c r="F49" s="172"/>
      <c r="G49" s="172"/>
      <c r="H49" s="173" t="s">
        <v>33</v>
      </c>
      <c r="I49" s="276">
        <f t="shared" si="22"/>
        <v>72</v>
      </c>
      <c r="J49" s="301" t="s">
        <v>83</v>
      </c>
      <c r="K49" s="209">
        <v>72</v>
      </c>
      <c r="L49" s="174" t="s">
        <v>84</v>
      </c>
      <c r="M49" s="175"/>
      <c r="N49" s="176"/>
      <c r="O49" s="177"/>
      <c r="P49" s="177"/>
      <c r="Q49" s="177"/>
      <c r="R49" s="177"/>
      <c r="S49" s="177">
        <v>72</v>
      </c>
      <c r="T49" s="209">
        <f t="shared" si="23"/>
        <v>72</v>
      </c>
      <c r="U49" s="175"/>
    </row>
    <row r="50" spans="1:22" ht="18.75" customHeight="1" thickBot="1" x14ac:dyDescent="0.25">
      <c r="A50" s="33" t="s">
        <v>87</v>
      </c>
      <c r="B50" s="130" t="s">
        <v>88</v>
      </c>
      <c r="C50" s="46"/>
      <c r="D50" s="131"/>
      <c r="E50" s="131"/>
      <c r="F50" s="131"/>
      <c r="G50" s="131"/>
      <c r="H50" s="20" t="s">
        <v>89</v>
      </c>
      <c r="I50" s="278">
        <f t="shared" si="22"/>
        <v>0</v>
      </c>
      <c r="J50" s="302"/>
      <c r="K50" s="41"/>
      <c r="L50" s="41"/>
      <c r="M50" s="42"/>
      <c r="N50" s="132"/>
      <c r="O50" s="131"/>
      <c r="P50" s="131"/>
      <c r="Q50" s="131"/>
      <c r="R50" s="131"/>
      <c r="S50" s="131"/>
      <c r="T50" s="122">
        <f t="shared" si="23"/>
        <v>0</v>
      </c>
      <c r="U50" s="41"/>
    </row>
    <row r="51" spans="1:22" s="167" customFormat="1" ht="45.75" customHeight="1" thickBot="1" x14ac:dyDescent="0.25">
      <c r="A51" s="156" t="s">
        <v>90</v>
      </c>
      <c r="B51" s="179" t="s">
        <v>91</v>
      </c>
      <c r="C51" s="158"/>
      <c r="D51" s="159"/>
      <c r="E51" s="159"/>
      <c r="F51" s="160"/>
      <c r="G51" s="160"/>
      <c r="H51" s="161"/>
      <c r="I51" s="274">
        <f t="shared" ref="I51:J51" si="24">SUM(SUM(I52:I54))</f>
        <v>857</v>
      </c>
      <c r="J51" s="300">
        <f t="shared" si="24"/>
        <v>42</v>
      </c>
      <c r="K51" s="164">
        <f>K52+K53+K54</f>
        <v>815</v>
      </c>
      <c r="L51" s="164">
        <f t="shared" ref="L51:S51" si="25">SUM(L52:L54)</f>
        <v>23</v>
      </c>
      <c r="M51" s="180">
        <f t="shared" si="25"/>
        <v>54</v>
      </c>
      <c r="N51" s="165">
        <f t="shared" si="25"/>
        <v>0</v>
      </c>
      <c r="O51" s="166">
        <f t="shared" si="25"/>
        <v>191</v>
      </c>
      <c r="P51" s="166">
        <f t="shared" si="25"/>
        <v>101</v>
      </c>
      <c r="Q51" s="166">
        <f t="shared" si="25"/>
        <v>165</v>
      </c>
      <c r="R51" s="166">
        <f t="shared" si="25"/>
        <v>118</v>
      </c>
      <c r="S51" s="166">
        <f t="shared" si="25"/>
        <v>240</v>
      </c>
      <c r="T51" s="181">
        <f t="shared" si="23"/>
        <v>815</v>
      </c>
      <c r="U51" s="163">
        <f>SUM(U52)</f>
        <v>14</v>
      </c>
      <c r="V51" s="167">
        <f>SUM(N51:S51)</f>
        <v>815</v>
      </c>
    </row>
    <row r="52" spans="1:22" ht="36" x14ac:dyDescent="0.2">
      <c r="A52" s="33" t="s">
        <v>92</v>
      </c>
      <c r="B52" s="133" t="s">
        <v>93</v>
      </c>
      <c r="C52" s="46"/>
      <c r="D52" s="36"/>
      <c r="E52" s="36"/>
      <c r="F52" s="37"/>
      <c r="G52" s="37" t="s">
        <v>34</v>
      </c>
      <c r="H52" s="38"/>
      <c r="I52" s="269">
        <f>SUM(J52:K52)</f>
        <v>119</v>
      </c>
      <c r="J52" s="288">
        <v>42</v>
      </c>
      <c r="K52" s="134">
        <v>77</v>
      </c>
      <c r="L52" s="41">
        <f>K52-M52</f>
        <v>23</v>
      </c>
      <c r="M52" s="42">
        <v>54</v>
      </c>
      <c r="N52" s="43"/>
      <c r="O52" s="336">
        <v>17</v>
      </c>
      <c r="P52" s="336">
        <v>17</v>
      </c>
      <c r="Q52" s="336">
        <v>27</v>
      </c>
      <c r="R52" s="336">
        <v>16</v>
      </c>
      <c r="S52" s="39"/>
      <c r="T52" s="122">
        <f t="shared" si="23"/>
        <v>77</v>
      </c>
      <c r="U52" s="40">
        <v>14</v>
      </c>
    </row>
    <row r="53" spans="1:22" s="178" customFormat="1" ht="13.5" customHeight="1" x14ac:dyDescent="0.2">
      <c r="A53" s="168" t="s">
        <v>94</v>
      </c>
      <c r="B53" s="169" t="s">
        <v>82</v>
      </c>
      <c r="C53" s="170"/>
      <c r="D53" s="173" t="s">
        <v>33</v>
      </c>
      <c r="E53" s="171"/>
      <c r="F53" s="173" t="s">
        <v>33</v>
      </c>
      <c r="G53" s="172"/>
      <c r="H53" s="173" t="s">
        <v>33</v>
      </c>
      <c r="I53" s="279">
        <f>SUM(J53:K53)</f>
        <v>564</v>
      </c>
      <c r="J53" s="301" t="s">
        <v>83</v>
      </c>
      <c r="K53" s="209">
        <v>564</v>
      </c>
      <c r="L53" s="174" t="s">
        <v>84</v>
      </c>
      <c r="M53" s="175"/>
      <c r="N53" s="176"/>
      <c r="O53" s="334">
        <v>174</v>
      </c>
      <c r="P53" s="334">
        <v>84</v>
      </c>
      <c r="Q53" s="334">
        <v>138</v>
      </c>
      <c r="R53" s="334">
        <v>102</v>
      </c>
      <c r="S53" s="334">
        <v>66</v>
      </c>
      <c r="T53" s="209">
        <f t="shared" si="23"/>
        <v>564</v>
      </c>
      <c r="U53" s="174"/>
    </row>
    <row r="54" spans="1:22" s="178" customFormat="1" ht="16.5" customHeight="1" thickBot="1" x14ac:dyDescent="0.25">
      <c r="A54" s="168" t="s">
        <v>95</v>
      </c>
      <c r="B54" s="169" t="s">
        <v>86</v>
      </c>
      <c r="C54" s="170"/>
      <c r="D54" s="171"/>
      <c r="E54" s="171"/>
      <c r="F54" s="172"/>
      <c r="G54" s="172"/>
      <c r="H54" s="173" t="s">
        <v>33</v>
      </c>
      <c r="I54" s="271">
        <f>SUM(J54:K54)</f>
        <v>174</v>
      </c>
      <c r="J54" s="301" t="s">
        <v>83</v>
      </c>
      <c r="K54" s="209">
        <v>174</v>
      </c>
      <c r="L54" s="174" t="s">
        <v>84</v>
      </c>
      <c r="M54" s="175"/>
      <c r="N54" s="182"/>
      <c r="O54" s="177"/>
      <c r="P54" s="177"/>
      <c r="Q54" s="177"/>
      <c r="R54" s="177"/>
      <c r="S54" s="177">
        <v>174</v>
      </c>
      <c r="T54" s="209">
        <f t="shared" si="23"/>
        <v>174</v>
      </c>
      <c r="U54" s="174"/>
    </row>
    <row r="55" spans="1:22" ht="16.5" customHeight="1" thickBot="1" x14ac:dyDescent="0.25">
      <c r="A55" s="33" t="s">
        <v>96</v>
      </c>
      <c r="B55" s="130" t="s">
        <v>88</v>
      </c>
      <c r="C55" s="46"/>
      <c r="D55" s="131"/>
      <c r="E55" s="131"/>
      <c r="F55" s="131"/>
      <c r="G55" s="131"/>
      <c r="H55" s="20" t="s">
        <v>89</v>
      </c>
      <c r="I55" s="272">
        <f>SUM(J55:K55)</f>
        <v>0</v>
      </c>
      <c r="J55" s="303"/>
      <c r="K55" s="76"/>
      <c r="L55" s="76"/>
      <c r="M55" s="131"/>
      <c r="N55" s="21"/>
      <c r="O55" s="131"/>
      <c r="P55" s="131"/>
      <c r="Q55" s="131"/>
      <c r="R55" s="131"/>
      <c r="S55" s="131"/>
      <c r="T55" s="122">
        <f t="shared" si="23"/>
        <v>0</v>
      </c>
      <c r="U55" s="41"/>
    </row>
    <row r="56" spans="1:22" s="167" customFormat="1" ht="35.25" customHeight="1" thickBot="1" x14ac:dyDescent="0.25">
      <c r="A56" s="156" t="s">
        <v>97</v>
      </c>
      <c r="B56" s="179" t="s">
        <v>98</v>
      </c>
      <c r="C56" s="158"/>
      <c r="D56" s="159"/>
      <c r="E56" s="159"/>
      <c r="F56" s="160"/>
      <c r="G56" s="160"/>
      <c r="H56" s="161"/>
      <c r="I56" s="268">
        <f>SUM(I57:I59)</f>
        <v>422</v>
      </c>
      <c r="J56" s="304">
        <f>SUM(J57)</f>
        <v>38</v>
      </c>
      <c r="K56" s="164">
        <f t="shared" ref="K56:S56" si="26">SUM(K57:K59)</f>
        <v>384</v>
      </c>
      <c r="L56" s="164">
        <f t="shared" si="26"/>
        <v>20</v>
      </c>
      <c r="M56" s="165">
        <f t="shared" si="26"/>
        <v>46</v>
      </c>
      <c r="N56" s="183">
        <f t="shared" si="26"/>
        <v>0</v>
      </c>
      <c r="O56" s="166">
        <f t="shared" si="26"/>
        <v>0</v>
      </c>
      <c r="P56" s="166">
        <f t="shared" si="26"/>
        <v>0</v>
      </c>
      <c r="Q56" s="166">
        <f t="shared" si="26"/>
        <v>68</v>
      </c>
      <c r="R56" s="166">
        <f t="shared" si="26"/>
        <v>112</v>
      </c>
      <c r="S56" s="166">
        <f t="shared" si="26"/>
        <v>204</v>
      </c>
      <c r="T56" s="184">
        <f t="shared" si="23"/>
        <v>384</v>
      </c>
      <c r="U56" s="164">
        <f>SUM(U57:U59)</f>
        <v>120</v>
      </c>
      <c r="V56" s="167">
        <f>SUM(N56:S56)</f>
        <v>384</v>
      </c>
    </row>
    <row r="57" spans="1:22" ht="45.75" customHeight="1" thickBot="1" x14ac:dyDescent="0.25">
      <c r="A57" s="33" t="s">
        <v>99</v>
      </c>
      <c r="B57" s="133" t="s">
        <v>100</v>
      </c>
      <c r="C57" s="46"/>
      <c r="D57" s="36"/>
      <c r="E57" s="36"/>
      <c r="F57" s="62"/>
      <c r="G57" s="37" t="s">
        <v>34</v>
      </c>
      <c r="H57" s="135"/>
      <c r="I57" s="280">
        <f>SUM(J57:K57)</f>
        <v>104</v>
      </c>
      <c r="J57" s="288">
        <v>38</v>
      </c>
      <c r="K57" s="41">
        <v>66</v>
      </c>
      <c r="L57" s="41">
        <f>K57-M57</f>
        <v>20</v>
      </c>
      <c r="M57" s="136">
        <v>46</v>
      </c>
      <c r="N57" s="43"/>
      <c r="O57" s="39"/>
      <c r="P57" s="39"/>
      <c r="Q57" s="332">
        <v>20</v>
      </c>
      <c r="R57" s="332">
        <v>46</v>
      </c>
      <c r="S57" s="39"/>
      <c r="T57" s="118">
        <f t="shared" si="23"/>
        <v>66</v>
      </c>
      <c r="U57" s="40">
        <v>66</v>
      </c>
    </row>
    <row r="58" spans="1:22" s="178" customFormat="1" ht="13.5" customHeight="1" x14ac:dyDescent="0.2">
      <c r="A58" s="168" t="s">
        <v>101</v>
      </c>
      <c r="B58" s="169" t="s">
        <v>82</v>
      </c>
      <c r="C58" s="170"/>
      <c r="D58" s="171"/>
      <c r="E58" s="171"/>
      <c r="F58" s="173" t="s">
        <v>33</v>
      </c>
      <c r="G58" s="172"/>
      <c r="H58" s="173" t="s">
        <v>33</v>
      </c>
      <c r="I58" s="271">
        <f>SUM(J58:K58)</f>
        <v>204</v>
      </c>
      <c r="J58" s="301" t="s">
        <v>83</v>
      </c>
      <c r="K58" s="210">
        <v>204</v>
      </c>
      <c r="L58" s="174" t="s">
        <v>84</v>
      </c>
      <c r="M58" s="175"/>
      <c r="N58" s="176"/>
      <c r="O58" s="177"/>
      <c r="P58" s="177"/>
      <c r="Q58" s="334">
        <v>48</v>
      </c>
      <c r="R58" s="334">
        <v>66</v>
      </c>
      <c r="S58" s="334">
        <v>90</v>
      </c>
      <c r="T58" s="211">
        <f t="shared" si="23"/>
        <v>204</v>
      </c>
      <c r="U58" s="174"/>
    </row>
    <row r="59" spans="1:22" s="178" customFormat="1" ht="19.5" customHeight="1" thickBot="1" x14ac:dyDescent="0.25">
      <c r="A59" s="168" t="s">
        <v>102</v>
      </c>
      <c r="B59" s="169" t="s">
        <v>86</v>
      </c>
      <c r="C59" s="170"/>
      <c r="D59" s="171"/>
      <c r="E59" s="171"/>
      <c r="F59" s="172"/>
      <c r="G59" s="172"/>
      <c r="H59" s="173" t="s">
        <v>33</v>
      </c>
      <c r="I59" s="279">
        <f>SUM(J59:K59)</f>
        <v>114</v>
      </c>
      <c r="J59" s="301" t="s">
        <v>83</v>
      </c>
      <c r="K59" s="210">
        <v>114</v>
      </c>
      <c r="L59" s="174" t="s">
        <v>84</v>
      </c>
      <c r="M59" s="175"/>
      <c r="N59" s="176"/>
      <c r="O59" s="177"/>
      <c r="P59" s="177"/>
      <c r="Q59" s="177"/>
      <c r="R59" s="177"/>
      <c r="S59" s="177">
        <v>114</v>
      </c>
      <c r="T59" s="209">
        <f>SUM(N59:S59)</f>
        <v>114</v>
      </c>
      <c r="U59" s="174">
        <v>54</v>
      </c>
    </row>
    <row r="60" spans="1:22" ht="20.25" customHeight="1" thickBot="1" x14ac:dyDescent="0.25">
      <c r="A60" s="69" t="s">
        <v>103</v>
      </c>
      <c r="B60" s="137" t="s">
        <v>88</v>
      </c>
      <c r="C60" s="49"/>
      <c r="D60" s="138"/>
      <c r="E60" s="138"/>
      <c r="F60" s="138"/>
      <c r="G60" s="138"/>
      <c r="H60" s="20" t="s">
        <v>89</v>
      </c>
      <c r="I60" s="270">
        <f>SUM(J60:K60)</f>
        <v>0</v>
      </c>
      <c r="J60" s="305"/>
      <c r="K60" s="54"/>
      <c r="L60" s="54"/>
      <c r="M60" s="138"/>
      <c r="N60" s="139"/>
      <c r="O60" s="138"/>
      <c r="P60" s="138"/>
      <c r="Q60" s="138"/>
      <c r="R60" s="138"/>
      <c r="S60" s="138"/>
      <c r="T60" s="140">
        <f t="shared" si="23"/>
        <v>0</v>
      </c>
      <c r="U60" s="76"/>
    </row>
    <row r="61" spans="1:22" ht="20.25" customHeight="1" thickBot="1" x14ac:dyDescent="0.25">
      <c r="A61" s="27" t="s">
        <v>104</v>
      </c>
      <c r="B61" s="141" t="s">
        <v>39</v>
      </c>
      <c r="C61" s="23"/>
      <c r="D61" s="24"/>
      <c r="E61" s="24"/>
      <c r="F61" s="30"/>
      <c r="G61" s="30"/>
      <c r="H61" s="37" t="s">
        <v>33</v>
      </c>
      <c r="I61" s="273">
        <f>SUM(J61:K61)</f>
        <v>63</v>
      </c>
      <c r="J61" s="287">
        <v>21</v>
      </c>
      <c r="K61" s="27">
        <v>42</v>
      </c>
      <c r="L61" s="21"/>
      <c r="M61" s="57">
        <v>42</v>
      </c>
      <c r="N61" s="58"/>
      <c r="O61" s="24"/>
      <c r="P61" s="31"/>
      <c r="Q61" s="31"/>
      <c r="R61" s="31">
        <v>17</v>
      </c>
      <c r="S61" s="142">
        <v>25</v>
      </c>
      <c r="T61" s="27">
        <f>SUM(N61:S61)</f>
        <v>42</v>
      </c>
      <c r="U61" s="21">
        <v>2</v>
      </c>
      <c r="V61" s="3">
        <f>102/6</f>
        <v>17</v>
      </c>
    </row>
    <row r="62" spans="1:22" ht="33" customHeight="1" thickBot="1" x14ac:dyDescent="0.25">
      <c r="A62" s="21"/>
      <c r="B62" s="319" t="s">
        <v>105</v>
      </c>
      <c r="C62" s="346"/>
      <c r="D62" s="346"/>
      <c r="E62" s="346"/>
      <c r="F62" s="346"/>
      <c r="G62" s="346"/>
      <c r="H62" s="346"/>
      <c r="I62" s="346"/>
      <c r="J62" s="306" t="s">
        <v>83</v>
      </c>
      <c r="K62" s="245">
        <v>72</v>
      </c>
      <c r="L62" s="217" t="s">
        <v>84</v>
      </c>
      <c r="M62" s="246">
        <v>2</v>
      </c>
      <c r="N62" s="247"/>
      <c r="O62" s="248"/>
      <c r="P62" s="248"/>
      <c r="Q62" s="248">
        <v>72</v>
      </c>
      <c r="R62" s="248"/>
      <c r="S62" s="248"/>
      <c r="T62" s="249">
        <f>SUM(N62:S62)</f>
        <v>72</v>
      </c>
      <c r="U62" s="244"/>
    </row>
    <row r="63" spans="1:22" ht="40.5" customHeight="1" thickBot="1" x14ac:dyDescent="0.25">
      <c r="A63" s="21"/>
      <c r="B63" s="319" t="s">
        <v>106</v>
      </c>
      <c r="C63" s="250"/>
      <c r="D63" s="251"/>
      <c r="E63" s="251"/>
      <c r="F63" s="251"/>
      <c r="G63" s="251"/>
      <c r="H63" s="252"/>
      <c r="I63" s="281"/>
      <c r="J63" s="306" t="s">
        <v>83</v>
      </c>
      <c r="K63" s="245">
        <v>72</v>
      </c>
      <c r="L63" s="217" t="s">
        <v>84</v>
      </c>
      <c r="M63" s="246">
        <v>2</v>
      </c>
      <c r="N63" s="247"/>
      <c r="O63" s="248"/>
      <c r="P63" s="248"/>
      <c r="Q63" s="248"/>
      <c r="R63" s="248">
        <v>36</v>
      </c>
      <c r="S63" s="248">
        <v>36</v>
      </c>
      <c r="T63" s="220">
        <f>SUM(N63:S63)</f>
        <v>72</v>
      </c>
      <c r="U63" s="217"/>
    </row>
    <row r="64" spans="1:22" ht="18" customHeight="1" thickBot="1" x14ac:dyDescent="0.25">
      <c r="A64" s="21"/>
      <c r="B64" s="143" t="s">
        <v>142</v>
      </c>
      <c r="C64" s="317"/>
      <c r="D64" s="317"/>
      <c r="E64" s="317"/>
      <c r="F64" s="317"/>
      <c r="G64" s="317"/>
      <c r="H64" s="318"/>
      <c r="I64" s="281"/>
      <c r="J64" s="306"/>
      <c r="K64" s="144"/>
      <c r="L64" s="21"/>
      <c r="M64" s="145"/>
      <c r="N64" s="58"/>
      <c r="O64" s="58"/>
      <c r="P64" s="58"/>
      <c r="Q64" s="58"/>
      <c r="R64" s="58"/>
      <c r="S64" s="58">
        <v>108</v>
      </c>
      <c r="T64" s="220">
        <f>SUM(N64:S64)</f>
        <v>108</v>
      </c>
      <c r="U64" s="21"/>
    </row>
    <row r="65" spans="1:24" ht="18" customHeight="1" thickBot="1" x14ac:dyDescent="0.25">
      <c r="A65" s="21"/>
      <c r="B65" s="347" t="s">
        <v>107</v>
      </c>
      <c r="C65" s="347"/>
      <c r="D65" s="347"/>
      <c r="E65" s="347"/>
      <c r="F65" s="347"/>
      <c r="G65" s="347"/>
      <c r="H65" s="347"/>
      <c r="I65" s="347"/>
      <c r="J65" s="307"/>
      <c r="K65" s="214"/>
      <c r="L65" s="213"/>
      <c r="M65" s="215"/>
      <c r="N65" s="216">
        <f t="shared" ref="N65:T65" si="27">SUM(N11+N34+N42+N61)</f>
        <v>510</v>
      </c>
      <c r="O65" s="216">
        <f t="shared" si="27"/>
        <v>654</v>
      </c>
      <c r="P65" s="216">
        <f t="shared" si="27"/>
        <v>480</v>
      </c>
      <c r="Q65" s="216">
        <f t="shared" si="27"/>
        <v>534</v>
      </c>
      <c r="R65" s="216">
        <f t="shared" si="27"/>
        <v>378</v>
      </c>
      <c r="S65" s="216">
        <f t="shared" si="27"/>
        <v>162</v>
      </c>
      <c r="T65" s="216">
        <f t="shared" si="27"/>
        <v>2718</v>
      </c>
      <c r="U65" s="213"/>
    </row>
    <row r="66" spans="1:24" ht="27" customHeight="1" thickBot="1" x14ac:dyDescent="0.25">
      <c r="A66" s="21"/>
      <c r="B66" s="348" t="s">
        <v>108</v>
      </c>
      <c r="C66" s="348"/>
      <c r="D66" s="348"/>
      <c r="E66" s="348"/>
      <c r="F66" s="348"/>
      <c r="G66" s="348"/>
      <c r="H66" s="348"/>
      <c r="I66" s="348"/>
      <c r="J66" s="306" t="s">
        <v>83</v>
      </c>
      <c r="K66" s="32">
        <f>SUM(K67+K68)</f>
        <v>1458</v>
      </c>
      <c r="L66" s="32"/>
      <c r="M66" s="32">
        <f t="shared" ref="M66:T66" si="28">SUM(M67+M68)</f>
        <v>1458</v>
      </c>
      <c r="N66" s="32">
        <f t="shared" si="28"/>
        <v>102</v>
      </c>
      <c r="O66" s="32">
        <f t="shared" si="28"/>
        <v>210</v>
      </c>
      <c r="P66" s="32">
        <f t="shared" si="28"/>
        <v>132</v>
      </c>
      <c r="Q66" s="32">
        <f t="shared" si="28"/>
        <v>258</v>
      </c>
      <c r="R66" s="32">
        <f t="shared" si="28"/>
        <v>198</v>
      </c>
      <c r="S66" s="32">
        <f t="shared" si="28"/>
        <v>558</v>
      </c>
      <c r="T66" s="32">
        <f t="shared" si="28"/>
        <v>1458</v>
      </c>
      <c r="U66" s="21"/>
    </row>
    <row r="67" spans="1:24" ht="20.25" customHeight="1" thickBot="1" x14ac:dyDescent="0.25">
      <c r="A67" s="21"/>
      <c r="B67" s="344" t="s">
        <v>82</v>
      </c>
      <c r="C67" s="344"/>
      <c r="D67" s="344"/>
      <c r="E67" s="344"/>
      <c r="F67" s="344"/>
      <c r="G67" s="344"/>
      <c r="H67" s="344"/>
      <c r="I67" s="344"/>
      <c r="J67" s="306" t="s">
        <v>83</v>
      </c>
      <c r="K67" s="217">
        <f>SUM(N67:S67)</f>
        <v>1098</v>
      </c>
      <c r="L67" s="217" t="s">
        <v>84</v>
      </c>
      <c r="M67" s="218">
        <f>SUM(N67:S67)</f>
        <v>1098</v>
      </c>
      <c r="N67" s="335">
        <f t="shared" ref="N67:S67" si="29">SUM(N48+N53+N58)</f>
        <v>102</v>
      </c>
      <c r="O67" s="335">
        <f t="shared" si="29"/>
        <v>210</v>
      </c>
      <c r="P67" s="335">
        <f t="shared" si="29"/>
        <v>132</v>
      </c>
      <c r="Q67" s="335">
        <f t="shared" si="29"/>
        <v>258</v>
      </c>
      <c r="R67" s="335">
        <f t="shared" si="29"/>
        <v>198</v>
      </c>
      <c r="S67" s="335">
        <f t="shared" si="29"/>
        <v>198</v>
      </c>
      <c r="T67" s="220">
        <f>SUM(N67:S67)</f>
        <v>1098</v>
      </c>
      <c r="U67" s="217"/>
      <c r="X67" s="3">
        <v>1458</v>
      </c>
    </row>
    <row r="68" spans="1:24" ht="20.25" customHeight="1" thickBot="1" x14ac:dyDescent="0.25">
      <c r="A68" s="21"/>
      <c r="B68" s="344" t="s">
        <v>109</v>
      </c>
      <c r="C68" s="344"/>
      <c r="D68" s="344"/>
      <c r="E68" s="344"/>
      <c r="F68" s="344"/>
      <c r="G68" s="344"/>
      <c r="H68" s="344"/>
      <c r="I68" s="344"/>
      <c r="J68" s="308" t="s">
        <v>83</v>
      </c>
      <c r="K68" s="221">
        <f>SUM(N68:S68)</f>
        <v>360</v>
      </c>
      <c r="L68" s="222" t="s">
        <v>84</v>
      </c>
      <c r="M68" s="218">
        <f t="shared" ref="M68" si="30">SUM(N68:S68)</f>
        <v>360</v>
      </c>
      <c r="N68" s="219">
        <f>SUM(N49+N54+N59)</f>
        <v>0</v>
      </c>
      <c r="O68" s="219">
        <f t="shared" ref="O68:S68" si="31">SUM(O49+O54+O59)</f>
        <v>0</v>
      </c>
      <c r="P68" s="219">
        <f t="shared" si="31"/>
        <v>0</v>
      </c>
      <c r="Q68" s="219">
        <f t="shared" si="31"/>
        <v>0</v>
      </c>
      <c r="R68" s="219">
        <f t="shared" si="31"/>
        <v>0</v>
      </c>
      <c r="S68" s="219">
        <f t="shared" si="31"/>
        <v>360</v>
      </c>
      <c r="T68" s="220">
        <f>SUM(N68:S68)</f>
        <v>360</v>
      </c>
      <c r="U68" s="217"/>
    </row>
    <row r="69" spans="1:24" ht="22.5" customHeight="1" x14ac:dyDescent="0.2">
      <c r="A69" s="17"/>
      <c r="B69" s="345" t="s">
        <v>110</v>
      </c>
      <c r="C69" s="345"/>
      <c r="D69" s="345"/>
      <c r="E69" s="345"/>
      <c r="F69" s="345"/>
      <c r="G69" s="345"/>
      <c r="H69" s="345"/>
      <c r="I69" s="345"/>
      <c r="J69" s="309"/>
      <c r="K69" s="223"/>
      <c r="L69" s="223"/>
      <c r="M69" s="224"/>
      <c r="N69" s="225">
        <v>0</v>
      </c>
      <c r="O69" s="223">
        <v>0</v>
      </c>
      <c r="P69" s="226">
        <v>0</v>
      </c>
      <c r="Q69" s="227">
        <v>5</v>
      </c>
      <c r="R69" s="225">
        <v>3</v>
      </c>
      <c r="S69" s="223">
        <v>3</v>
      </c>
      <c r="T69" s="225"/>
      <c r="U69" s="225"/>
    </row>
    <row r="70" spans="1:24" ht="15.75" customHeight="1" x14ac:dyDescent="0.2">
      <c r="A70" s="17"/>
      <c r="B70" s="339" t="s">
        <v>111</v>
      </c>
      <c r="C70" s="339"/>
      <c r="D70" s="339"/>
      <c r="E70" s="339"/>
      <c r="F70" s="339"/>
      <c r="G70" s="339"/>
      <c r="H70" s="339"/>
      <c r="I70" s="339"/>
      <c r="J70" s="310"/>
      <c r="K70" s="225"/>
      <c r="L70" s="225"/>
      <c r="M70" s="228"/>
      <c r="N70" s="229">
        <v>3</v>
      </c>
      <c r="O70" s="225">
        <v>7</v>
      </c>
      <c r="P70" s="230">
        <v>3</v>
      </c>
      <c r="Q70" s="227">
        <v>7</v>
      </c>
      <c r="R70" s="231">
        <v>6</v>
      </c>
      <c r="S70" s="225">
        <v>4</v>
      </c>
      <c r="T70" s="223"/>
      <c r="U70" s="223"/>
    </row>
    <row r="71" spans="1:24" ht="18.75" customHeight="1" thickBot="1" x14ac:dyDescent="0.25">
      <c r="A71" s="17"/>
      <c r="B71" s="340" t="s">
        <v>112</v>
      </c>
      <c r="C71" s="340"/>
      <c r="D71" s="340"/>
      <c r="E71" s="340"/>
      <c r="F71" s="340"/>
      <c r="G71" s="340"/>
      <c r="H71" s="340"/>
      <c r="I71" s="340"/>
      <c r="J71" s="311"/>
      <c r="K71" s="231"/>
      <c r="L71" s="233"/>
      <c r="M71" s="223"/>
      <c r="N71" s="231">
        <v>0</v>
      </c>
      <c r="O71" s="231">
        <v>0</v>
      </c>
      <c r="P71" s="231">
        <v>0</v>
      </c>
      <c r="Q71" s="231">
        <v>0</v>
      </c>
      <c r="R71" s="223">
        <v>0</v>
      </c>
      <c r="S71" s="231">
        <v>0</v>
      </c>
      <c r="T71" s="223"/>
      <c r="U71" s="223"/>
    </row>
    <row r="72" spans="1:24" ht="3.75" hidden="1" customHeight="1" x14ac:dyDescent="0.2">
      <c r="A72" s="17"/>
      <c r="B72" s="234"/>
      <c r="C72" s="233"/>
      <c r="D72" s="233"/>
      <c r="E72" s="233"/>
      <c r="F72" s="233"/>
      <c r="G72" s="233"/>
      <c r="H72" s="233"/>
      <c r="I72" s="282"/>
      <c r="J72" s="311"/>
      <c r="K72" s="232"/>
      <c r="L72" s="233"/>
      <c r="M72" s="233"/>
      <c r="N72" s="233"/>
      <c r="O72" s="233"/>
      <c r="P72" s="233"/>
      <c r="Q72" s="233"/>
      <c r="R72" s="233"/>
      <c r="S72" s="233"/>
      <c r="T72" s="229"/>
      <c r="U72" s="229"/>
    </row>
    <row r="73" spans="1:24" ht="3.75" hidden="1" customHeight="1" x14ac:dyDescent="0.2">
      <c r="A73" s="66"/>
      <c r="B73" s="234"/>
      <c r="C73" s="233"/>
      <c r="D73" s="233"/>
      <c r="E73" s="233"/>
      <c r="F73" s="233"/>
      <c r="G73" s="233"/>
      <c r="H73" s="233"/>
      <c r="I73" s="282"/>
      <c r="J73" s="311"/>
      <c r="K73" s="232"/>
      <c r="L73" s="233"/>
      <c r="M73" s="233"/>
      <c r="N73" s="233"/>
      <c r="O73" s="233"/>
      <c r="P73" s="233"/>
      <c r="Q73" s="233"/>
      <c r="R73" s="233"/>
      <c r="S73" s="233"/>
      <c r="T73" s="225"/>
      <c r="U73" s="225"/>
    </row>
    <row r="74" spans="1:24" ht="24.75" customHeight="1" thickBot="1" x14ac:dyDescent="0.25">
      <c r="A74" s="33"/>
      <c r="B74" s="341" t="s">
        <v>113</v>
      </c>
      <c r="C74" s="341"/>
      <c r="D74" s="341"/>
      <c r="E74" s="341"/>
      <c r="F74" s="341"/>
      <c r="G74" s="341"/>
      <c r="H74" s="341"/>
      <c r="I74" s="341"/>
      <c r="J74" s="312" t="s">
        <v>83</v>
      </c>
      <c r="K74" s="321">
        <v>108</v>
      </c>
      <c r="L74" s="236" t="s">
        <v>84</v>
      </c>
      <c r="M74" s="237">
        <v>3</v>
      </c>
      <c r="N74" s="238"/>
      <c r="O74" s="239"/>
      <c r="P74" s="239"/>
      <c r="Q74" s="239"/>
      <c r="R74" s="239"/>
      <c r="S74" s="239">
        <v>108</v>
      </c>
      <c r="T74" s="240">
        <f>SUM(N74:S74)</f>
        <v>108</v>
      </c>
      <c r="U74" s="235"/>
    </row>
    <row r="75" spans="1:24" ht="24.75" customHeight="1" thickBot="1" x14ac:dyDescent="0.25">
      <c r="A75" s="33"/>
      <c r="B75" s="320" t="s">
        <v>121</v>
      </c>
      <c r="C75" s="241"/>
      <c r="D75" s="241"/>
      <c r="E75" s="241"/>
      <c r="F75" s="241"/>
      <c r="G75" s="241"/>
      <c r="H75" s="241"/>
      <c r="I75" s="283"/>
      <c r="J75" s="313"/>
      <c r="K75" s="242"/>
      <c r="L75" s="233"/>
      <c r="M75" s="237"/>
      <c r="N75" s="238"/>
      <c r="O75" s="239"/>
      <c r="P75" s="239"/>
      <c r="Q75" s="239"/>
      <c r="R75" s="239"/>
      <c r="S75" s="239"/>
      <c r="T75" s="243">
        <f>SUM(T62+T63+T65+T66+T74)</f>
        <v>4428</v>
      </c>
      <c r="U75" s="244"/>
    </row>
    <row r="76" spans="1:24" ht="24" customHeight="1" thickBot="1" x14ac:dyDescent="0.25">
      <c r="A76" s="33"/>
      <c r="B76" s="148" t="s">
        <v>114</v>
      </c>
      <c r="C76" s="342" t="s">
        <v>115</v>
      </c>
      <c r="D76" s="342"/>
      <c r="E76" s="342"/>
      <c r="F76" s="342"/>
      <c r="G76" s="342"/>
      <c r="H76" s="342"/>
      <c r="I76" s="342"/>
      <c r="J76" s="342"/>
      <c r="K76" s="342"/>
      <c r="L76" s="342"/>
      <c r="M76" s="149"/>
      <c r="N76" s="150"/>
      <c r="O76" s="151"/>
      <c r="P76" s="151"/>
      <c r="Q76" s="151"/>
      <c r="R76" s="151"/>
      <c r="S76" s="151"/>
      <c r="T76" s="149"/>
      <c r="U76" s="21"/>
      <c r="W76" s="3">
        <f>4428-1459-108-108-36</f>
        <v>2717</v>
      </c>
    </row>
    <row r="77" spans="1:24" ht="3.75" customHeight="1" x14ac:dyDescent="0.2">
      <c r="A77" s="146"/>
      <c r="B77" s="147"/>
      <c r="C77" s="146"/>
      <c r="D77" s="146"/>
      <c r="E77" s="146"/>
      <c r="F77" s="146"/>
      <c r="G77" s="146"/>
      <c r="H77" s="146"/>
      <c r="I77" s="282"/>
      <c r="J77" s="314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</row>
    <row r="78" spans="1:24" ht="13.5" hidden="1" customHeight="1" x14ac:dyDescent="0.2">
      <c r="A78" s="343"/>
      <c r="B78" s="338" t="s">
        <v>116</v>
      </c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152"/>
      <c r="O78" s="152"/>
      <c r="P78" s="152"/>
      <c r="Q78" s="152"/>
      <c r="R78" s="152"/>
      <c r="S78" s="152"/>
      <c r="T78" s="337"/>
      <c r="U78" s="337"/>
    </row>
    <row r="79" spans="1:24" ht="13.5" hidden="1" customHeight="1" x14ac:dyDescent="0.2">
      <c r="A79" s="343"/>
      <c r="B79" s="338" t="s">
        <v>117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152"/>
      <c r="O79" s="152"/>
      <c r="P79" s="152"/>
      <c r="Q79" s="152"/>
      <c r="R79" s="152"/>
      <c r="S79" s="152"/>
      <c r="T79" s="337"/>
      <c r="U79" s="337"/>
    </row>
    <row r="80" spans="1:24" ht="13.5" customHeight="1" x14ac:dyDescent="0.2"/>
    <row r="81" spans="1:23" ht="13.5" customHeight="1" x14ac:dyDescent="0.2">
      <c r="A81" s="3" t="s">
        <v>154</v>
      </c>
      <c r="B81" s="3" t="s">
        <v>153</v>
      </c>
      <c r="W81" s="3">
        <f>W76/2</f>
        <v>1358.5</v>
      </c>
    </row>
    <row r="82" spans="1:23" x14ac:dyDescent="0.2">
      <c r="A82" s="3" t="s">
        <v>154</v>
      </c>
      <c r="B82" s="3" t="s">
        <v>155</v>
      </c>
    </row>
    <row r="83" spans="1:23" x14ac:dyDescent="0.2">
      <c r="A83" s="3" t="s">
        <v>156</v>
      </c>
      <c r="B83" s="3" t="s">
        <v>157</v>
      </c>
    </row>
    <row r="84" spans="1:23" x14ac:dyDescent="0.2">
      <c r="A84" s="3" t="s">
        <v>158</v>
      </c>
      <c r="B84" s="3" t="s">
        <v>153</v>
      </c>
    </row>
    <row r="85" spans="1:23" x14ac:dyDescent="0.2">
      <c r="A85" s="3" t="s">
        <v>158</v>
      </c>
      <c r="B85" s="3" t="s">
        <v>159</v>
      </c>
    </row>
    <row r="87" spans="1:23" x14ac:dyDescent="0.2">
      <c r="C87" s="212"/>
    </row>
    <row r="88" spans="1:23" x14ac:dyDescent="0.2">
      <c r="D88" s="212"/>
    </row>
  </sheetData>
  <mergeCells count="45">
    <mergeCell ref="A1:U2"/>
    <mergeCell ref="A3:A8"/>
    <mergeCell ref="B3:B8"/>
    <mergeCell ref="C3:H4"/>
    <mergeCell ref="I3:M4"/>
    <mergeCell ref="N3:S3"/>
    <mergeCell ref="T3:U6"/>
    <mergeCell ref="N4:O4"/>
    <mergeCell ref="P4:Q4"/>
    <mergeCell ref="R4:S4"/>
    <mergeCell ref="C5:C8"/>
    <mergeCell ref="D5:D8"/>
    <mergeCell ref="S7:S8"/>
    <mergeCell ref="T7:T8"/>
    <mergeCell ref="U7:U8"/>
    <mergeCell ref="Q7:Q8"/>
    <mergeCell ref="E5:E8"/>
    <mergeCell ref="F5:F8"/>
    <mergeCell ref="G5:G8"/>
    <mergeCell ref="L6:M6"/>
    <mergeCell ref="L7:L8"/>
    <mergeCell ref="M7:M8"/>
    <mergeCell ref="R7:R8"/>
    <mergeCell ref="H5:H8"/>
    <mergeCell ref="I5:I8"/>
    <mergeCell ref="J5:J8"/>
    <mergeCell ref="K5:M5"/>
    <mergeCell ref="K6:K8"/>
    <mergeCell ref="N7:N8"/>
    <mergeCell ref="O7:O8"/>
    <mergeCell ref="P7:P8"/>
    <mergeCell ref="A78:A79"/>
    <mergeCell ref="B78:M78"/>
    <mergeCell ref="B68:I68"/>
    <mergeCell ref="B69:I69"/>
    <mergeCell ref="C62:I62"/>
    <mergeCell ref="B65:I65"/>
    <mergeCell ref="B66:I66"/>
    <mergeCell ref="B67:I67"/>
    <mergeCell ref="T78:U79"/>
    <mergeCell ref="B79:M79"/>
    <mergeCell ref="B70:I70"/>
    <mergeCell ref="B71:I71"/>
    <mergeCell ref="B74:I74"/>
    <mergeCell ref="C76:L76"/>
  </mergeCells>
  <printOptions gridLines="1"/>
  <pageMargins left="0" right="0" top="0" bottom="0" header="0.51181102362204722" footer="0.51181102362204722"/>
  <pageSetup paperSize="9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Start</vt:lpstr>
      <vt:lpstr>План 41 неделя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Noutbook</dc:creator>
  <dc:description/>
  <cp:lastModifiedBy>ЗУР</cp:lastModifiedBy>
  <cp:revision>1</cp:revision>
  <cp:lastPrinted>2020-02-13T07:43:09Z</cp:lastPrinted>
  <dcterms:created xsi:type="dcterms:W3CDTF">2011-05-05T07:03:53Z</dcterms:created>
  <dcterms:modified xsi:type="dcterms:W3CDTF">2020-09-15T09:52:45Z</dcterms:modified>
  <dc:language>en-US</dc:language>
</cp:coreProperties>
</file>