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УР\Desktop\УП на проверку\Парикмахеры\"/>
    </mc:Choice>
  </mc:AlternateContent>
  <bookViews>
    <workbookView xWindow="0" yWindow="0" windowWidth="24000" windowHeight="9735" tabRatio="750" firstSheet="1" activeTab="1"/>
  </bookViews>
  <sheets>
    <sheet name="Start" sheetId="3" state="hidden" r:id="rId1"/>
    <sheet name="План Парикмахер 1 курс" sheetId="4" r:id="rId2"/>
  </sheets>
  <calcPr calcId="152511"/>
</workbook>
</file>

<file path=xl/calcChain.xml><?xml version="1.0" encoding="utf-8"?>
<calcChain xmlns="http://schemas.openxmlformats.org/spreadsheetml/2006/main">
  <c r="N73" i="4" l="1"/>
  <c r="X75" i="4" l="1"/>
  <c r="P14" i="4" l="1"/>
  <c r="Q14" i="4"/>
  <c r="R14" i="4"/>
  <c r="S14" i="4"/>
  <c r="T14" i="4"/>
  <c r="U14" i="4"/>
  <c r="V14" i="4"/>
  <c r="W14" i="4"/>
  <c r="X14" i="4"/>
  <c r="Y14" i="4"/>
  <c r="Z28" i="4"/>
  <c r="Z26" i="4"/>
  <c r="P25" i="4"/>
  <c r="Q25" i="4"/>
  <c r="R25" i="4"/>
  <c r="S25" i="4"/>
  <c r="T25" i="4"/>
  <c r="U25" i="4"/>
  <c r="V25" i="4"/>
  <c r="W25" i="4"/>
  <c r="X25" i="4"/>
  <c r="Y25" i="4"/>
  <c r="P34" i="4"/>
  <c r="Q34" i="4"/>
  <c r="R34" i="4"/>
  <c r="S34" i="4"/>
  <c r="T34" i="4"/>
  <c r="U34" i="4"/>
  <c r="V34" i="4"/>
  <c r="W34" i="4"/>
  <c r="X34" i="4"/>
  <c r="Y34" i="4"/>
  <c r="Q29" i="4"/>
  <c r="R29" i="4"/>
  <c r="S29" i="4"/>
  <c r="T29" i="4"/>
  <c r="U29" i="4"/>
  <c r="V29" i="4"/>
  <c r="W29" i="4"/>
  <c r="X29" i="4"/>
  <c r="Y29" i="4"/>
  <c r="AA29" i="4"/>
  <c r="AA25" i="4"/>
  <c r="Y13" i="4" l="1"/>
  <c r="Y12" i="4" s="1"/>
  <c r="Q13" i="4"/>
  <c r="R13" i="4"/>
  <c r="X13" i="4"/>
  <c r="T13" i="4"/>
  <c r="V13" i="4"/>
  <c r="U13" i="4"/>
  <c r="W13" i="4"/>
  <c r="S13" i="4"/>
  <c r="P29" i="4"/>
  <c r="P13" i="4" s="1"/>
  <c r="M29" i="4"/>
  <c r="N29" i="4"/>
  <c r="M14" i="4"/>
  <c r="N14" i="4"/>
  <c r="Z24" i="4"/>
  <c r="O24" i="4"/>
  <c r="L24" i="4"/>
  <c r="Z23" i="4"/>
  <c r="O23" i="4"/>
  <c r="L23" i="4"/>
  <c r="Z30" i="4" l="1"/>
  <c r="O30" i="4"/>
  <c r="L30" i="4"/>
  <c r="O28" i="4"/>
  <c r="O26" i="4"/>
  <c r="L28" i="4"/>
  <c r="L26" i="4"/>
  <c r="N25" i="4"/>
  <c r="M25" i="4"/>
  <c r="M13" i="4" s="1"/>
  <c r="Z27" i="4"/>
  <c r="Z25" i="4" s="1"/>
  <c r="O27" i="4"/>
  <c r="L27" i="4"/>
  <c r="O25" i="4" l="1"/>
  <c r="O41" i="4"/>
  <c r="O42" i="4"/>
  <c r="O43" i="4"/>
  <c r="O44" i="4"/>
  <c r="O45" i="4"/>
  <c r="O31" i="4"/>
  <c r="O32" i="4"/>
  <c r="O29" i="4" s="1"/>
  <c r="O33" i="4"/>
  <c r="O35" i="4"/>
  <c r="O36" i="4"/>
  <c r="O37" i="4"/>
  <c r="O16" i="4"/>
  <c r="O17" i="4"/>
  <c r="O18" i="4"/>
  <c r="O19" i="4"/>
  <c r="O20" i="4"/>
  <c r="O21" i="4"/>
  <c r="O22" i="4"/>
  <c r="O15" i="4"/>
  <c r="O14" i="4" l="1"/>
  <c r="O34" i="4"/>
  <c r="O64" i="4"/>
  <c r="O59" i="4"/>
  <c r="O54" i="4"/>
  <c r="O13" i="4" l="1"/>
  <c r="M39" i="4"/>
  <c r="P47" i="4" l="1"/>
  <c r="Q47" i="4"/>
  <c r="R47" i="4"/>
  <c r="P46" i="4"/>
  <c r="N47" i="4" l="1"/>
  <c r="O40" i="4" l="1"/>
  <c r="AA39" i="4" l="1"/>
  <c r="AA63" i="4"/>
  <c r="AA58" i="4"/>
  <c r="AA53" i="4"/>
  <c r="AA48" i="4"/>
  <c r="AA46" i="4" l="1"/>
  <c r="AA38" i="4" s="1"/>
  <c r="AA12" i="4" s="1"/>
  <c r="M48" i="4" l="1"/>
  <c r="O49" i="4" l="1"/>
  <c r="O47" i="4" s="1"/>
  <c r="M12" i="4" l="1"/>
  <c r="T75" i="4"/>
  <c r="U75" i="4"/>
  <c r="V75" i="4"/>
  <c r="W75" i="4"/>
  <c r="S75" i="4"/>
  <c r="T74" i="4"/>
  <c r="U74" i="4"/>
  <c r="V74" i="4"/>
  <c r="W74" i="4"/>
  <c r="X74" i="4"/>
  <c r="S74" i="4"/>
  <c r="V58" i="4" l="1"/>
  <c r="N34" i="4" l="1"/>
  <c r="N13" i="4" s="1"/>
  <c r="L35" i="4"/>
  <c r="Z35" i="4"/>
  <c r="T48" i="4" l="1"/>
  <c r="U48" i="4"/>
  <c r="V48" i="4"/>
  <c r="W48" i="4"/>
  <c r="X48" i="4"/>
  <c r="S48" i="4"/>
  <c r="Z41" i="4"/>
  <c r="Z42" i="4"/>
  <c r="Z43" i="4"/>
  <c r="Z44" i="4"/>
  <c r="Z45" i="4"/>
  <c r="Z40" i="4"/>
  <c r="AA34" i="4" l="1"/>
  <c r="AA13" i="4" s="1"/>
  <c r="Z21" i="4"/>
  <c r="L21" i="4"/>
  <c r="L36" i="4" l="1"/>
  <c r="L37" i="4"/>
  <c r="L31" i="4"/>
  <c r="L32" i="4"/>
  <c r="L33" i="4"/>
  <c r="L16" i="4"/>
  <c r="L17" i="4"/>
  <c r="L18" i="4"/>
  <c r="L19" i="4"/>
  <c r="L20" i="4"/>
  <c r="L22" i="4"/>
  <c r="L15" i="4"/>
  <c r="Z50" i="4"/>
  <c r="Z51" i="4"/>
  <c r="Z15" i="4"/>
  <c r="L29" i="4" l="1"/>
  <c r="L14" i="4"/>
  <c r="Y72" i="4"/>
  <c r="L34" i="4"/>
  <c r="AB68" i="4"/>
  <c r="AB8" i="4"/>
  <c r="L25" i="4"/>
  <c r="N39" i="4"/>
  <c r="Z79" i="4"/>
  <c r="Z80" i="4"/>
  <c r="Z81" i="4"/>
  <c r="Z75" i="4"/>
  <c r="Z74" i="4"/>
  <c r="X73" i="4"/>
  <c r="W73" i="4"/>
  <c r="V73" i="4"/>
  <c r="U73" i="4"/>
  <c r="T73" i="4"/>
  <c r="S73" i="4"/>
  <c r="Z70" i="4"/>
  <c r="Z69" i="4"/>
  <c r="Z68" i="4"/>
  <c r="L68" i="4"/>
  <c r="Z67" i="4"/>
  <c r="L67" i="4"/>
  <c r="Z66" i="4"/>
  <c r="Z65" i="4"/>
  <c r="Z64" i="4"/>
  <c r="L64" i="4"/>
  <c r="X63" i="4"/>
  <c r="W63" i="4"/>
  <c r="V63" i="4"/>
  <c r="U63" i="4"/>
  <c r="T63" i="4"/>
  <c r="S63" i="4"/>
  <c r="R63" i="4"/>
  <c r="Q63" i="4"/>
  <c r="P63" i="4"/>
  <c r="O63" i="4"/>
  <c r="N63" i="4"/>
  <c r="M63" i="4"/>
  <c r="Z62" i="4"/>
  <c r="L62" i="4"/>
  <c r="Z61" i="4"/>
  <c r="Z60" i="4"/>
  <c r="Z59" i="4"/>
  <c r="L59" i="4"/>
  <c r="X58" i="4"/>
  <c r="W58" i="4"/>
  <c r="U58" i="4"/>
  <c r="T58" i="4"/>
  <c r="S58" i="4"/>
  <c r="R58" i="4"/>
  <c r="Q58" i="4"/>
  <c r="P58" i="4"/>
  <c r="O58" i="4"/>
  <c r="N58" i="4"/>
  <c r="M58" i="4"/>
  <c r="Z57" i="4"/>
  <c r="L57" i="4"/>
  <c r="Z56" i="4"/>
  <c r="Z55" i="4"/>
  <c r="Z54" i="4"/>
  <c r="L54" i="4"/>
  <c r="X53" i="4"/>
  <c r="W53" i="4"/>
  <c r="V53" i="4"/>
  <c r="U53" i="4"/>
  <c r="T53" i="4"/>
  <c r="S53" i="4"/>
  <c r="R53" i="4"/>
  <c r="Q53" i="4"/>
  <c r="P53" i="4"/>
  <c r="O53" i="4"/>
  <c r="N53" i="4"/>
  <c r="M53" i="4"/>
  <c r="Z52" i="4"/>
  <c r="L52" i="4"/>
  <c r="L51" i="4"/>
  <c r="L50" i="4"/>
  <c r="Z49" i="4"/>
  <c r="X39" i="4"/>
  <c r="W39" i="4"/>
  <c r="V39" i="4"/>
  <c r="V72" i="4" s="1"/>
  <c r="U39" i="4"/>
  <c r="U72" i="4" s="1"/>
  <c r="T39" i="4"/>
  <c r="T72" i="4" s="1"/>
  <c r="S39" i="4"/>
  <c r="S72" i="4" s="1"/>
  <c r="R39" i="4"/>
  <c r="Q39" i="4"/>
  <c r="P39" i="4"/>
  <c r="P38" i="4" s="1"/>
  <c r="P12" i="4" s="1"/>
  <c r="O39" i="4"/>
  <c r="Z37" i="4"/>
  <c r="Z36" i="4"/>
  <c r="Z34" i="4" s="1"/>
  <c r="Z33" i="4"/>
  <c r="Z32" i="4"/>
  <c r="Z31" i="4"/>
  <c r="Z22" i="4"/>
  <c r="Z20" i="4"/>
  <c r="Z19" i="4"/>
  <c r="Z18" i="4"/>
  <c r="Z17" i="4"/>
  <c r="Z16" i="4"/>
  <c r="Z29" i="4" l="1"/>
  <c r="Z14" i="4"/>
  <c r="L13" i="4"/>
  <c r="M46" i="4"/>
  <c r="M38" i="4" s="1"/>
  <c r="X72" i="4"/>
  <c r="N46" i="4"/>
  <c r="R46" i="4"/>
  <c r="R38" i="4" s="1"/>
  <c r="R12" i="4" s="1"/>
  <c r="T46" i="4"/>
  <c r="T38" i="4" s="1"/>
  <c r="T12" i="4" s="1"/>
  <c r="V46" i="4"/>
  <c r="V38" i="4" s="1"/>
  <c r="V12" i="4" s="1"/>
  <c r="X46" i="4"/>
  <c r="X38" i="4" s="1"/>
  <c r="X12" i="4" s="1"/>
  <c r="W72" i="4"/>
  <c r="Q46" i="4"/>
  <c r="Q38" i="4" s="1"/>
  <c r="Q12" i="4" s="1"/>
  <c r="S46" i="4"/>
  <c r="S38" i="4" s="1"/>
  <c r="S12" i="4" s="1"/>
  <c r="U46" i="4"/>
  <c r="U38" i="4" s="1"/>
  <c r="U12" i="4" s="1"/>
  <c r="W46" i="4"/>
  <c r="W38" i="4" s="1"/>
  <c r="W12" i="4" s="1"/>
  <c r="AB73" i="4"/>
  <c r="AB34" i="4"/>
  <c r="AB39" i="4"/>
  <c r="Z39" i="4"/>
  <c r="Z73" i="4"/>
  <c r="L53" i="4"/>
  <c r="L58" i="4"/>
  <c r="Z63" i="4"/>
  <c r="L63" i="4"/>
  <c r="Z58" i="4"/>
  <c r="Z53" i="4"/>
  <c r="Z48" i="4"/>
  <c r="AB14" i="4"/>
  <c r="L49" i="4"/>
  <c r="L47" i="4" s="1"/>
  <c r="L45" i="4"/>
  <c r="L48" i="4"/>
  <c r="Z13" i="4" l="1"/>
  <c r="N38" i="4"/>
  <c r="N12" i="4" s="1"/>
  <c r="O46" i="4"/>
  <c r="O38" i="4" s="1"/>
  <c r="O12" i="4" s="1"/>
  <c r="Z72" i="4"/>
  <c r="Z82" i="4" s="1"/>
  <c r="L46" i="4"/>
  <c r="AB13" i="4"/>
  <c r="Z46" i="4"/>
  <c r="AB46" i="4"/>
  <c r="AB25" i="4"/>
  <c r="L44" i="4"/>
  <c r="N82" i="4" l="1"/>
  <c r="Z38" i="4"/>
  <c r="Z12" i="4" s="1"/>
  <c r="AB12" i="4"/>
  <c r="AB38" i="4"/>
  <c r="L43" i="4"/>
  <c r="L42" i="4" l="1"/>
  <c r="L41" i="4" l="1"/>
  <c r="L40" i="4" l="1"/>
  <c r="L39" i="4" l="1"/>
  <c r="L38" i="4" l="1"/>
  <c r="L11" i="4" s="1"/>
  <c r="L12" i="4"/>
</calcChain>
</file>

<file path=xl/sharedStrings.xml><?xml version="1.0" encoding="utf-8"?>
<sst xmlns="http://schemas.openxmlformats.org/spreadsheetml/2006/main" count="287" uniqueCount="175">
  <si>
    <t>1</t>
  </si>
  <si>
    <t>2</t>
  </si>
  <si>
    <t>3</t>
  </si>
  <si>
    <t>4</t>
  </si>
  <si>
    <t>5</t>
  </si>
  <si>
    <t>6</t>
  </si>
  <si>
    <t>7</t>
  </si>
  <si>
    <t>10</t>
  </si>
  <si>
    <t>18</t>
  </si>
  <si>
    <t>36</t>
  </si>
  <si>
    <t>Учебная практика</t>
  </si>
  <si>
    <t>Индекс</t>
  </si>
  <si>
    <t>Учебная нагрузка обучающихся, ч.</t>
  </si>
  <si>
    <t>Итого</t>
  </si>
  <si>
    <t>1 курс</t>
  </si>
  <si>
    <t>2 курс</t>
  </si>
  <si>
    <t>3 курс</t>
  </si>
  <si>
    <t>Курсовые проекты (работы)</t>
  </si>
  <si>
    <t>Итоговые письм. КР</t>
  </si>
  <si>
    <t>Максимальная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</si>
  <si>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</si>
  <si>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</si>
  <si>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</si>
  <si>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</si>
  <si>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</si>
  <si>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</si>
  <si>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</si>
  <si>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 том числе</t>
  </si>
  <si>
    <t>17 недель</t>
  </si>
  <si>
    <t>23 недели  1 нед. пром. аттест</t>
  </si>
  <si>
    <t>17  недель</t>
  </si>
  <si>
    <t>17 недель</t>
  </si>
  <si>
    <t>Теор. обучение</t>
  </si>
  <si>
    <t>Лаб. и пр. занятия</t>
  </si>
  <si>
    <t>Обяз. Часть</t>
  </si>
  <si>
    <t>Вар. часть</t>
  </si>
  <si>
    <t>60</t>
  </si>
  <si>
    <t>Итого час/нед (с учетом консультаций в период обучения по циклам)</t>
  </si>
  <si>
    <t>Всего по циклам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</si>
  <si>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</si>
  <si>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</si>
  <si>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</si>
  <si>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</si>
  <si>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</si>
  <si>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</si>
  <si>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Обществознание</t>
  </si>
  <si>
    <t>Естествознание</t>
  </si>
  <si>
    <t>Химия</t>
  </si>
  <si>
    <t>География</t>
  </si>
  <si>
    <t>Экология</t>
  </si>
  <si>
    <t>Информатика</t>
  </si>
  <si>
    <t>Экология моего края</t>
  </si>
  <si>
    <t>История родного края</t>
  </si>
  <si>
    <t>ПП</t>
  </si>
  <si>
    <t>ПРОФЕССИОНАЛЬНАЯ ПОДГОТОВКА</t>
  </si>
  <si>
    <t>ОП</t>
  </si>
  <si>
    <t>Общепрофессиональный цикл</t>
  </si>
  <si>
    <t>ОП.01</t>
  </si>
  <si>
    <t>Экономические и правовые основы профессиональной деятельности</t>
  </si>
  <si>
    <t>ОП.02</t>
  </si>
  <si>
    <t>Основы культуры профессионального общения</t>
  </si>
  <si>
    <t>ОП.03</t>
  </si>
  <si>
    <t>Санитария и гигиена</t>
  </si>
  <si>
    <t>ОП.04</t>
  </si>
  <si>
    <t>Основы физиологии кожи и волос</t>
  </si>
  <si>
    <t>ОП.05</t>
  </si>
  <si>
    <t>Специальный рисунок</t>
  </si>
  <si>
    <t>ОП.06</t>
  </si>
  <si>
    <t>Безопасность жизнедеятельности</t>
  </si>
  <si>
    <t>ПМ</t>
  </si>
  <si>
    <t>ПМ.01</t>
  </si>
  <si>
    <t>Выполнение стрижек и укладок волос</t>
  </si>
  <si>
    <t>МДК.01.01</t>
  </si>
  <si>
    <t>Стрижки и укладки волос</t>
  </si>
  <si>
    <t>УП.01.01</t>
  </si>
  <si>
    <t>час</t>
  </si>
  <si>
    <t>нед</t>
  </si>
  <si>
    <t>ПП.01.01</t>
  </si>
  <si>
    <t>Производственная практика</t>
  </si>
  <si>
    <t>ПМ.1.ЭК</t>
  </si>
  <si>
    <t>Экзамен квалификационный</t>
  </si>
  <si>
    <t>ПМ.02</t>
  </si>
  <si>
    <t>Выполнение химической завивки волос</t>
  </si>
  <si>
    <t>МДК.02.01</t>
  </si>
  <si>
    <t>Химическая завивка волос</t>
  </si>
  <si>
    <t>УП.02.01</t>
  </si>
  <si>
    <t>ПП.02.01</t>
  </si>
  <si>
    <t>ПМ.2.ЭК</t>
  </si>
  <si>
    <t>ПМ.03</t>
  </si>
  <si>
    <t>Выполнение окрашивания волос</t>
  </si>
  <si>
    <t>МДК.03.01</t>
  </si>
  <si>
    <t>Окрашивание волос</t>
  </si>
  <si>
    <t>УП.03.01</t>
  </si>
  <si>
    <t>ПП.03.01</t>
  </si>
  <si>
    <t>ПМ.3.ЭК</t>
  </si>
  <si>
    <t>ПМ.04</t>
  </si>
  <si>
    <t>Оформление причесок</t>
  </si>
  <si>
    <t>МДК.04.01</t>
  </si>
  <si>
    <t>Искусство прически</t>
  </si>
  <si>
    <t>УП.04.01</t>
  </si>
  <si>
    <t>ПП.04.01</t>
  </si>
  <si>
    <t>ПМ.4.ЭК</t>
  </si>
  <si>
    <t>ФК</t>
  </si>
  <si>
    <t>Промежуточная аттестация (общеобразовательный цикл)</t>
  </si>
  <si>
    <t>Промежуточная аттестация (профессиональная подготовка</t>
  </si>
  <si>
    <t>Учебная и производственная практики</t>
  </si>
  <si>
    <t>Производственная  практика</t>
  </si>
  <si>
    <t>Государственная (итоговая) аттестация</t>
  </si>
  <si>
    <t>КОНСУЛЬТАЦИИ</t>
  </si>
  <si>
    <t>Контрольных работ (итоговые письм. классные)</t>
  </si>
  <si>
    <t>Контрольных работ (домашние)</t>
  </si>
  <si>
    <t>Астрономия</t>
  </si>
  <si>
    <t>Дополнительные, предлагаемые ОО (по выбору)</t>
  </si>
  <si>
    <t>Формы промежуточной аттестации           по семестрам</t>
  </si>
  <si>
    <t>Э</t>
  </si>
  <si>
    <t>Д/З</t>
  </si>
  <si>
    <t>Э/К</t>
  </si>
  <si>
    <t>4/0</t>
  </si>
  <si>
    <t>5/0</t>
  </si>
  <si>
    <t>5/3</t>
  </si>
  <si>
    <t>7/4</t>
  </si>
  <si>
    <t>Д/З/Э</t>
  </si>
  <si>
    <t>0/0</t>
  </si>
  <si>
    <t xml:space="preserve">Обязательные учебные предметы </t>
  </si>
  <si>
    <t>Основы безопасности жизнедеятельности</t>
  </si>
  <si>
    <t>22  неделя   2 недели пром. аттест</t>
  </si>
  <si>
    <t>20 недель 2 недели пром. аттест.              2  недели ГИА</t>
  </si>
  <si>
    <t>Наименование циклов, разделов, предметов,
дисциплин, профессиональных модулей, МДК, практик</t>
  </si>
  <si>
    <t>Курсовая работа</t>
  </si>
  <si>
    <t>Всего занятий</t>
  </si>
  <si>
    <t>4 часа на обучающегося</t>
  </si>
  <si>
    <t xml:space="preserve">Дисциплин и МДК </t>
  </si>
  <si>
    <t>Зачётов</t>
  </si>
  <si>
    <t xml:space="preserve">Дифф. зачетов </t>
  </si>
  <si>
    <t xml:space="preserve">Экзаменов (в т. ч. экзаменов (квалификационных)) </t>
  </si>
  <si>
    <t>ИТОГО</t>
  </si>
  <si>
    <t xml:space="preserve">Математика </t>
  </si>
  <si>
    <t>Экономика</t>
  </si>
  <si>
    <t>Право</t>
  </si>
  <si>
    <t>Основы финансовой грамотности</t>
  </si>
  <si>
    <t xml:space="preserve">Профессиональный учебный цикл.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</si>
  <si>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Учебный план     43.01.02 Парикмахер.    Социальноэкономический профиль     Раасм. протоколол МО ___________2019 г.
                                                                                                                                                                                 </t>
  </si>
  <si>
    <t>Самостоятельная, внеаудиторная (1386)</t>
  </si>
  <si>
    <t>МДК</t>
  </si>
  <si>
    <t>ОУД.01</t>
  </si>
  <si>
    <t>ОУД.02</t>
  </si>
  <si>
    <t>ОУД.03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</si>
  <si>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</si>
  <si>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</si>
  <si>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</si>
  <si>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</si>
  <si>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</si>
  <si>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</si>
  <si>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</si>
  <si>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</si>
  <si>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ОУД.13</t>
  </si>
  <si>
    <t>ОУД.14</t>
  </si>
  <si>
    <t>ОУД.15</t>
  </si>
  <si>
    <t>ОУД.16</t>
  </si>
  <si>
    <t>Физика</t>
  </si>
  <si>
    <t>Биология</t>
  </si>
  <si>
    <t>ОУД.17</t>
  </si>
  <si>
    <t>Профильные УД</t>
  </si>
  <si>
    <t>Базовые УД</t>
  </si>
  <si>
    <t>ОУД.04</t>
  </si>
  <si>
    <t>ОУД.19</t>
  </si>
  <si>
    <t>ОУД.20</t>
  </si>
  <si>
    <t>ОУД.21</t>
  </si>
  <si>
    <t xml:space="preserve">2 семестр Комплексный дифференцированный  зачёт: УП. 01 иУП.03, УП. 02 и УП.04, </t>
  </si>
  <si>
    <t xml:space="preserve">1 семестр Комплексный дифференцированный  зачёт: УП. 02 и УП.04, </t>
  </si>
  <si>
    <t>3 семестр Комплексный дифференцированный  зачёт: УП. 02 иУП.04</t>
  </si>
  <si>
    <t>4 семестр Комплексный дифференцированный  зачёт: УП. 01 иУП.03</t>
  </si>
  <si>
    <t>5 семестр Комплексный дифференцированный  зачёт: УП. 01 иУП.03, УП. 02 и УП.04</t>
  </si>
  <si>
    <t>6 семестр Комплексный дифференцированный  зачёт: ПП 01, ПП.02, ПП. 03, ПП.04</t>
  </si>
  <si>
    <t>Комплексные экзамен квалификационный: ПМ.01 и ПМ.02.     ПМ.03 и ПМ.04.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</si>
</sst>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/?"/>
  </numFmts>
  <fonts count="20" x14ac:knownFonts="1">
    <font>
      <sz val="8"/>
      <color rgb="FF000000"/>
      <name val="Tahoma"/>
      <family val="2"/>
      <charset val="1"/>
    </font>
    <font>
      <sz val="9"/>
      <color rgb="FF000000"/>
      <name val="Times New Roman"/>
      <family val="1"/>
      <charset val="204"/>
    </font>
    <font>
      <sz val="9"/>
      <color rgb="FF000000"/>
      <name val="Tahoma"/>
      <family val="2"/>
      <charset val="1"/>
    </font>
    <font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sz val="9"/>
      <color rgb="FFFF0000"/>
      <name val="Times New Roman"/>
      <family val="1"/>
      <charset val="204"/>
    </font>
    <font>
      <sz val="9"/>
      <color rgb="FF000000"/>
      <name val="Tahoma"/>
      <family val="2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ahoma"/>
      <family val="2"/>
      <charset val="1"/>
    </font>
    <font>
      <b/>
      <sz val="9"/>
      <color rgb="FF000000"/>
      <name val="Tahoma"/>
      <family val="2"/>
      <charset val="1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1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66" xfId="0" applyFont="1" applyFill="1" applyBorder="1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2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2" fillId="3" borderId="0" xfId="0" applyFont="1" applyFill="1"/>
    <xf numFmtId="0" fontId="1" fillId="3" borderId="19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1" fillId="0" borderId="59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60" xfId="0" applyFont="1" applyFill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40" xfId="0" applyFont="1" applyFill="1" applyBorder="1" applyAlignment="1">
      <alignment horizontal="center" vertical="center"/>
    </xf>
    <xf numFmtId="0" fontId="2" fillId="0" borderId="22" xfId="0" applyFont="1" applyFill="1" applyBorder="1"/>
    <xf numFmtId="0" fontId="1" fillId="0" borderId="2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0" borderId="50" xfId="0" applyFont="1" applyFill="1" applyBorder="1"/>
    <xf numFmtId="0" fontId="7" fillId="0" borderId="4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51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4" fillId="4" borderId="11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wrapText="1"/>
    </xf>
    <xf numFmtId="0" fontId="1" fillId="4" borderId="2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2" fillId="4" borderId="0" xfId="0" applyFont="1" applyFill="1"/>
    <xf numFmtId="0" fontId="1" fillId="4" borderId="13" xfId="0" applyFont="1" applyFill="1" applyBorder="1" applyAlignment="1">
      <alignment horizontal="center" vertical="center"/>
    </xf>
    <xf numFmtId="0" fontId="1" fillId="4" borderId="19" xfId="0" applyFont="1" applyFill="1" applyBorder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0" xfId="0" applyFont="1" applyFill="1" applyBorder="1" applyAlignment="1" applyProtection="1">
      <alignment horizontal="left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0" fontId="1" fillId="4" borderId="38" xfId="0" applyFont="1" applyFill="1" applyBorder="1" applyAlignment="1">
      <alignment horizontal="center" vertical="center"/>
    </xf>
    <xf numFmtId="0" fontId="1" fillId="4" borderId="38" xfId="0" applyFont="1" applyFill="1" applyBorder="1" applyAlignment="1" applyProtection="1">
      <alignment horizontal="center" vertical="center"/>
      <protection locked="0"/>
    </xf>
    <xf numFmtId="0" fontId="1" fillId="4" borderId="4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40" xfId="0" applyFont="1" applyFill="1" applyBorder="1" applyAlignment="1" applyProtection="1">
      <alignment horizontal="center" vertical="center"/>
      <protection locked="0"/>
    </xf>
    <xf numFmtId="0" fontId="4" fillId="4" borderId="48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" fillId="4" borderId="50" xfId="0" applyFont="1" applyFill="1" applyBorder="1" applyAlignment="1" applyProtection="1">
      <alignment horizontal="left" vertical="center" wrapText="1"/>
      <protection locked="0"/>
    </xf>
    <xf numFmtId="0" fontId="1" fillId="4" borderId="60" xfId="0" applyFont="1" applyFill="1" applyBorder="1" applyAlignment="1" applyProtection="1">
      <alignment horizontal="center" vertical="center"/>
      <protection locked="0"/>
    </xf>
    <xf numFmtId="0" fontId="1" fillId="4" borderId="2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4" fillId="4" borderId="52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36" xfId="0" applyFont="1" applyFill="1" applyBorder="1" applyAlignment="1" applyProtection="1">
      <alignment horizontal="left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35" xfId="0" applyFont="1" applyFill="1" applyBorder="1" applyAlignment="1">
      <alignment horizontal="center" vertical="center"/>
    </xf>
    <xf numFmtId="0" fontId="1" fillId="4" borderId="3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>
      <alignment horizontal="center" vertical="center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0" fontId="1" fillId="4" borderId="49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4" borderId="48" xfId="0" applyFont="1" applyFill="1" applyBorder="1" applyAlignment="1" applyProtection="1">
      <alignment horizontal="left" vertical="center" wrapText="1"/>
      <protection locked="0"/>
    </xf>
    <xf numFmtId="49" fontId="1" fillId="4" borderId="40" xfId="0" applyNumberFormat="1" applyFont="1" applyFill="1" applyBorder="1" applyAlignment="1" applyProtection="1">
      <alignment horizontal="center" vertical="center"/>
      <protection locked="0"/>
    </xf>
    <xf numFmtId="0" fontId="1" fillId="4" borderId="48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164" fontId="13" fillId="4" borderId="28" xfId="0" applyNumberFormat="1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right" vertical="center"/>
    </xf>
    <xf numFmtId="0" fontId="7" fillId="4" borderId="47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164" fontId="1" fillId="4" borderId="28" xfId="0" applyNumberFormat="1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left" vertical="center" wrapText="1"/>
    </xf>
    <xf numFmtId="0" fontId="2" fillId="4" borderId="54" xfId="0" applyFont="1" applyFill="1" applyBorder="1" applyAlignment="1">
      <alignment vertical="center"/>
    </xf>
    <xf numFmtId="0" fontId="10" fillId="4" borderId="27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left" vertical="center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left" vertical="center"/>
    </xf>
    <xf numFmtId="0" fontId="1" fillId="6" borderId="44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4" fillId="6" borderId="55" xfId="0" applyFont="1" applyFill="1" applyBorder="1" applyAlignment="1" applyProtection="1">
      <alignment horizontal="center" vertical="center"/>
      <protection locked="0"/>
    </xf>
    <xf numFmtId="0" fontId="11" fillId="6" borderId="11" xfId="0" applyFont="1" applyFill="1" applyBorder="1" applyAlignment="1">
      <alignment horizontal="center" vertical="center"/>
    </xf>
    <xf numFmtId="0" fontId="2" fillId="3" borderId="66" xfId="0" applyFont="1" applyFill="1" applyBorder="1"/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3" borderId="50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wrapText="1"/>
    </xf>
    <xf numFmtId="0" fontId="1" fillId="0" borderId="67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67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69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36" xfId="0" applyFont="1" applyFill="1" applyBorder="1" applyAlignment="1" applyProtection="1">
      <alignment horizontal="left" vertical="center" wrapText="1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0" fontId="1" fillId="3" borderId="60" xfId="0" applyFont="1" applyFill="1" applyBorder="1" applyAlignment="1" applyProtection="1">
      <alignment horizontal="center" vertical="center"/>
      <protection locked="0"/>
    </xf>
    <xf numFmtId="0" fontId="1" fillId="3" borderId="69" xfId="0" applyFont="1" applyFill="1" applyBorder="1" applyAlignment="1" applyProtection="1">
      <alignment horizontal="center" vertical="center"/>
      <protection locked="0"/>
    </xf>
    <xf numFmtId="0" fontId="1" fillId="3" borderId="67" xfId="0" applyFont="1" applyFill="1" applyBorder="1" applyAlignment="1" applyProtection="1">
      <alignment horizontal="center" vertical="center"/>
      <protection locked="0"/>
    </xf>
    <xf numFmtId="0" fontId="1" fillId="3" borderId="61" xfId="0" applyFont="1" applyFill="1" applyBorder="1" applyAlignment="1">
      <alignment horizontal="center" vertical="center"/>
    </xf>
    <xf numFmtId="0" fontId="1" fillId="3" borderId="70" xfId="0" applyFont="1" applyFill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1" fillId="3" borderId="52" xfId="0" applyFont="1" applyFill="1" applyBorder="1" applyAlignment="1" applyProtection="1">
      <alignment horizontal="left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1" fillId="6" borderId="9" xfId="0" applyFont="1" applyFill="1" applyBorder="1" applyAlignment="1" applyProtection="1">
      <alignment horizontal="center" vertical="center"/>
      <protection locked="0"/>
    </xf>
    <xf numFmtId="0" fontId="1" fillId="6" borderId="32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>
      <alignment horizontal="center" vertical="center"/>
    </xf>
    <xf numFmtId="0" fontId="4" fillId="6" borderId="27" xfId="0" applyFont="1" applyFill="1" applyBorder="1" applyAlignment="1" applyProtection="1">
      <alignment horizontal="center" vertical="center"/>
      <protection locked="0"/>
    </xf>
    <xf numFmtId="0" fontId="4" fillId="6" borderId="2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horizontal="center" vertical="center"/>
    </xf>
    <xf numFmtId="0" fontId="1" fillId="3" borderId="49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0" fillId="6" borderId="32" xfId="0" applyFill="1" applyBorder="1" applyAlignment="1">
      <alignment horizontal="center" vertical="center"/>
    </xf>
    <xf numFmtId="0" fontId="11" fillId="6" borderId="55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4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9" fillId="0" borderId="63" xfId="0" applyFont="1" applyFill="1" applyBorder="1" applyAlignment="1" applyProtection="1">
      <alignment horizontal="left" vertical="center" wrapText="1"/>
      <protection locked="0"/>
    </xf>
    <xf numFmtId="0" fontId="1" fillId="6" borderId="27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3" fillId="3" borderId="19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11" fillId="3" borderId="61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1" fillId="3" borderId="70" xfId="0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4" borderId="6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4" borderId="71" xfId="0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textRotation="2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5" xfId="0" applyFont="1" applyFill="1" applyBorder="1" applyAlignment="1" applyProtection="1">
      <alignment horizontal="center" vertical="center" textRotation="2"/>
      <protection locked="0"/>
    </xf>
    <xf numFmtId="0" fontId="6" fillId="0" borderId="30" xfId="0" applyFont="1" applyBorder="1" applyAlignment="1">
      <alignment horizontal="center" vertical="center" textRotation="2"/>
    </xf>
    <xf numFmtId="0" fontId="6" fillId="0" borderId="29" xfId="0" applyFont="1" applyBorder="1" applyAlignment="1">
      <alignment horizontal="center" vertical="center" textRotation="2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1" fillId="0" borderId="2" xfId="0" applyFont="1" applyFill="1" applyBorder="1" applyAlignment="1" applyProtection="1">
      <alignment horizontal="center" vertical="center" textRotation="90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textRotation="90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 textRotation="2" wrapText="1"/>
      <protection locked="0"/>
    </xf>
    <xf numFmtId="0" fontId="5" fillId="0" borderId="30" xfId="0" applyFont="1" applyFill="1" applyBorder="1" applyAlignment="1" applyProtection="1">
      <alignment horizontal="center" vertical="center" textRotation="2" wrapText="1"/>
      <protection locked="0"/>
    </xf>
    <xf numFmtId="0" fontId="5" fillId="0" borderId="29" xfId="0" applyFont="1" applyFill="1" applyBorder="1" applyAlignment="1" applyProtection="1">
      <alignment horizontal="center" vertical="center" textRotation="2" wrapText="1"/>
      <protection locked="0"/>
    </xf>
    <xf numFmtId="0" fontId="1" fillId="3" borderId="2" xfId="0" applyFont="1" applyFill="1" applyBorder="1" applyAlignment="1" applyProtection="1">
      <alignment horizontal="center" vertical="center" textRotation="90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textRotation="90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19" xfId="0" applyFont="1" applyFill="1" applyBorder="1" applyAlignment="1" applyProtection="1">
      <alignment horizontal="center" vertical="center" textRotation="90" wrapText="1"/>
      <protection locked="0"/>
    </xf>
    <xf numFmtId="0" fontId="1" fillId="4" borderId="3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4" fillId="4" borderId="3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/>
    </xf>
    <xf numFmtId="0" fontId="16" fillId="4" borderId="18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 wrapText="1"/>
    </xf>
    <xf numFmtId="0" fontId="16" fillId="4" borderId="28" xfId="0" applyFont="1" applyFill="1" applyBorder="1" applyAlignment="1">
      <alignment horizontal="left" vertical="center"/>
    </xf>
    <xf numFmtId="0" fontId="16" fillId="4" borderId="47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 wrapText="1"/>
    </xf>
    <xf numFmtId="0" fontId="2" fillId="4" borderId="54" xfId="0" applyFont="1" applyFill="1" applyBorder="1" applyAlignment="1">
      <alignment vertical="center"/>
    </xf>
    <xf numFmtId="0" fontId="2" fillId="4" borderId="68" xfId="0" applyFont="1" applyFill="1" applyBorder="1" applyAlignment="1">
      <alignment vertical="center"/>
    </xf>
    <xf numFmtId="0" fontId="4" fillId="4" borderId="3" xfId="0" applyFont="1" applyFill="1" applyBorder="1" applyAlignment="1"/>
    <xf numFmtId="0" fontId="16" fillId="4" borderId="3" xfId="0" applyFont="1" applyFill="1" applyBorder="1" applyAlignment="1"/>
    <xf numFmtId="0" fontId="16" fillId="4" borderId="18" xfId="0" applyFont="1" applyFill="1" applyBorder="1" applyAlignment="1"/>
    <xf numFmtId="0" fontId="16" fillId="4" borderId="3" xfId="0" applyFont="1" applyFill="1" applyBorder="1" applyAlignment="1">
      <alignment vertical="center"/>
    </xf>
    <xf numFmtId="0" fontId="16" fillId="4" borderId="1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3" fillId="4" borderId="9" xfId="0" applyFont="1" applyFill="1" applyBorder="1" applyAlignment="1">
      <alignment horizontal="right" vertical="center"/>
    </xf>
    <xf numFmtId="0" fontId="13" fillId="4" borderId="11" xfId="0" applyFont="1" applyFill="1" applyBorder="1" applyAlignment="1">
      <alignment horizontal="right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right" vertical="center"/>
    </xf>
    <xf numFmtId="0" fontId="15" fillId="4" borderId="28" xfId="0" applyFont="1" applyFill="1" applyBorder="1" applyAlignment="1">
      <alignment horizontal="right" vertical="center"/>
    </xf>
    <xf numFmtId="0" fontId="15" fillId="4" borderId="47" xfId="0" applyFont="1" applyFill="1" applyBorder="1" applyAlignment="1">
      <alignment horizontal="right" vertical="center"/>
    </xf>
    <xf numFmtId="0" fontId="4" fillId="4" borderId="2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4" fillId="6" borderId="55" xfId="0" applyFont="1" applyFill="1" applyBorder="1" applyAlignment="1" applyProtection="1">
      <alignment horizontal="left" vertical="center" wrapText="1"/>
      <protection locked="0"/>
    </xf>
    <xf numFmtId="0" fontId="0" fillId="0" borderId="47" xfId="0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18" fillId="0" borderId="0" xfId="0" applyFont="1" applyFill="1" applyAlignment="1"/>
    <xf numFmtId="0" fontId="18" fillId="0" borderId="0" xfId="0" applyFont="1" applyAlignment="1"/>
    <xf numFmtId="0" fontId="19" fillId="0" borderId="0" xfId="0" applyFont="1" applyFill="1" applyAlignment="1"/>
    <xf numFmtId="0" fontId="19" fillId="0" borderId="0" xfId="0" applyFont="1" applyAlignment="1"/>
    <xf numFmtId="0" fontId="17" fillId="0" borderId="0" xfId="0" applyFont="1" applyFill="1" applyAlignment="1"/>
    <xf numFmtId="0" fontId="17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K43" sqref="K43"/>
    </sheetView>
  </sheetViews>
  <sheetFormatPr defaultRowHeight="10.5" x14ac:dyDescent="0.15"/>
  <sheetData/>
  <printOptions gridLines="1"/>
  <pageMargins left="0.75" right="0.75" top="1" bottom="1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4"/>
  <sheetViews>
    <sheetView tabSelected="1" topLeftCell="A7" zoomScale="82" zoomScaleNormal="82" workbookViewId="0">
      <selection activeCell="S15" sqref="S15:V16"/>
    </sheetView>
  </sheetViews>
  <sheetFormatPr defaultRowHeight="11.25" x14ac:dyDescent="0.15"/>
  <cols>
    <col min="1" max="1" width="14" style="2" bestFit="1" customWidth="1"/>
    <col min="2" max="2" width="51.5" style="2" customWidth="1"/>
    <col min="3" max="3" width="5.33203125" style="2"/>
    <col min="4" max="4" width="6.83203125" style="2" customWidth="1"/>
    <col min="5" max="5" width="5.6640625" style="2" customWidth="1"/>
    <col min="6" max="7" width="0" style="2" hidden="1"/>
    <col min="8" max="8" width="7.1640625" style="2" customWidth="1"/>
    <col min="9" max="9" width="5.6640625" style="2" customWidth="1"/>
    <col min="10" max="10" width="5.5" style="2" customWidth="1"/>
    <col min="11" max="11" width="1.33203125" style="2" hidden="1" customWidth="1"/>
    <col min="12" max="12" width="5.83203125" style="2" bestFit="1" customWidth="1"/>
    <col min="13" max="13" width="9.1640625" style="54" customWidth="1"/>
    <col min="14" max="14" width="7" style="2"/>
    <col min="15" max="15" width="8.5" style="2"/>
    <col min="16" max="16" width="7.5" style="2"/>
    <col min="17" max="17" width="0" style="2" hidden="1"/>
    <col min="18" max="18" width="7.6640625" style="2" customWidth="1"/>
    <col min="19" max="20" width="13" style="2" customWidth="1"/>
    <col min="21" max="21" width="13.1640625" style="2" customWidth="1"/>
    <col min="22" max="22" width="12.83203125" style="2"/>
    <col min="23" max="23" width="11.5" style="2"/>
    <col min="24" max="24" width="14.83203125" style="2" customWidth="1"/>
    <col min="25" max="25" width="0" style="2" hidden="1"/>
    <col min="26" max="26" width="14.6640625" style="2"/>
    <col min="27" max="27" width="7.6640625" style="2" customWidth="1"/>
    <col min="28" max="1023" width="14.6640625" style="2"/>
    <col min="1024" max="16384" width="9.33203125" style="2"/>
  </cols>
  <sheetData>
    <row r="1" spans="1:28" s="1" customFormat="1" ht="12.75" customHeight="1" x14ac:dyDescent="0.15">
      <c r="A1" s="431" t="s">
        <v>141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</row>
    <row r="2" spans="1:28" ht="17.25" customHeight="1" x14ac:dyDescent="0.15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</row>
    <row r="3" spans="1:28" ht="12.75" customHeight="1" thickBot="1" x14ac:dyDescent="0.2">
      <c r="A3" s="433" t="s">
        <v>11</v>
      </c>
      <c r="B3" s="434" t="s">
        <v>127</v>
      </c>
      <c r="C3" s="436" t="s">
        <v>113</v>
      </c>
      <c r="D3" s="436"/>
      <c r="E3" s="436"/>
      <c r="F3" s="436"/>
      <c r="G3" s="436"/>
      <c r="H3" s="436"/>
      <c r="I3" s="436"/>
      <c r="J3" s="436"/>
      <c r="K3" s="434" t="s">
        <v>12</v>
      </c>
      <c r="L3" s="434"/>
      <c r="M3" s="434"/>
      <c r="N3" s="434"/>
      <c r="O3" s="434"/>
      <c r="P3" s="434"/>
      <c r="Q3" s="434"/>
      <c r="R3" s="434"/>
      <c r="S3" s="438"/>
      <c r="T3" s="439"/>
      <c r="U3" s="439"/>
      <c r="V3" s="439"/>
      <c r="W3" s="439"/>
      <c r="X3" s="439"/>
      <c r="Y3" s="440"/>
      <c r="Z3" s="441" t="s">
        <v>13</v>
      </c>
      <c r="AA3" s="434"/>
    </row>
    <row r="4" spans="1:28" ht="13.5" customHeight="1" x14ac:dyDescent="0.15">
      <c r="A4" s="433"/>
      <c r="B4" s="435"/>
      <c r="C4" s="436"/>
      <c r="D4" s="436"/>
      <c r="E4" s="436"/>
      <c r="F4" s="436"/>
      <c r="G4" s="436"/>
      <c r="H4" s="436"/>
      <c r="I4" s="436"/>
      <c r="J4" s="436"/>
      <c r="K4" s="434"/>
      <c r="L4" s="434"/>
      <c r="M4" s="434"/>
      <c r="N4" s="434"/>
      <c r="O4" s="434"/>
      <c r="P4" s="434"/>
      <c r="Q4" s="434"/>
      <c r="R4" s="437"/>
      <c r="S4" s="442" t="s">
        <v>14</v>
      </c>
      <c r="T4" s="443"/>
      <c r="U4" s="444" t="s">
        <v>15</v>
      </c>
      <c r="V4" s="445"/>
      <c r="W4" s="442" t="s">
        <v>16</v>
      </c>
      <c r="X4" s="446"/>
      <c r="Y4" s="446"/>
      <c r="Z4" s="441"/>
      <c r="AA4" s="437"/>
      <c r="AB4" s="3"/>
    </row>
    <row r="5" spans="1:28" ht="12.75" customHeight="1" x14ac:dyDescent="0.15">
      <c r="A5" s="433"/>
      <c r="B5" s="435"/>
      <c r="C5" s="447">
        <v>1</v>
      </c>
      <c r="D5" s="447">
        <v>2</v>
      </c>
      <c r="E5" s="447">
        <v>3</v>
      </c>
      <c r="F5" s="447" t="s">
        <v>17</v>
      </c>
      <c r="G5" s="447" t="s">
        <v>18</v>
      </c>
      <c r="H5" s="450">
        <v>4</v>
      </c>
      <c r="I5" s="450">
        <v>5</v>
      </c>
      <c r="J5" s="461">
        <v>6</v>
      </c>
      <c r="K5" s="4"/>
      <c r="L5" s="454" t="s">
        <v>19</v>
      </c>
      <c r="M5" s="464" t="s">
        <v>142</v>
      </c>
      <c r="N5" s="434" t="s">
        <v>20</v>
      </c>
      <c r="O5" s="434"/>
      <c r="P5" s="434"/>
      <c r="Q5" s="434"/>
      <c r="R5" s="437"/>
      <c r="S5" s="5" t="s">
        <v>21</v>
      </c>
      <c r="T5" s="6" t="s">
        <v>22</v>
      </c>
      <c r="U5" s="7" t="s">
        <v>23</v>
      </c>
      <c r="V5" s="8" t="s">
        <v>24</v>
      </c>
      <c r="W5" s="9" t="s">
        <v>25</v>
      </c>
      <c r="X5" s="465" t="s">
        <v>26</v>
      </c>
      <c r="Y5" s="465"/>
      <c r="Z5" s="441"/>
      <c r="AA5" s="437"/>
      <c r="AB5" s="3"/>
    </row>
    <row r="6" spans="1:28" ht="66.75" customHeight="1" x14ac:dyDescent="0.15">
      <c r="A6" s="433"/>
      <c r="B6" s="435"/>
      <c r="C6" s="447"/>
      <c r="D6" s="447"/>
      <c r="E6" s="447"/>
      <c r="F6" s="447"/>
      <c r="G6" s="447"/>
      <c r="H6" s="451"/>
      <c r="I6" s="451"/>
      <c r="J6" s="462"/>
      <c r="K6" s="4"/>
      <c r="L6" s="454"/>
      <c r="M6" s="464"/>
      <c r="N6" s="466" t="s">
        <v>129</v>
      </c>
      <c r="O6" s="455" t="s">
        <v>27</v>
      </c>
      <c r="P6" s="455"/>
      <c r="Q6" s="455"/>
      <c r="R6" s="465"/>
      <c r="S6" s="10" t="s">
        <v>28</v>
      </c>
      <c r="T6" s="11" t="s">
        <v>29</v>
      </c>
      <c r="U6" s="12" t="s">
        <v>30</v>
      </c>
      <c r="V6" s="13" t="s">
        <v>125</v>
      </c>
      <c r="W6" s="14" t="s">
        <v>31</v>
      </c>
      <c r="X6" s="437" t="s">
        <v>126</v>
      </c>
      <c r="Y6" s="437"/>
      <c r="Z6" s="441"/>
      <c r="AA6" s="437"/>
      <c r="AB6" s="3"/>
    </row>
    <row r="7" spans="1:28" ht="19.5" customHeight="1" x14ac:dyDescent="0.15">
      <c r="A7" s="433"/>
      <c r="B7" s="435"/>
      <c r="C7" s="447"/>
      <c r="D7" s="447"/>
      <c r="E7" s="447"/>
      <c r="F7" s="447"/>
      <c r="G7" s="447"/>
      <c r="H7" s="451"/>
      <c r="I7" s="451"/>
      <c r="J7" s="462"/>
      <c r="K7" s="4"/>
      <c r="L7" s="454"/>
      <c r="M7" s="464"/>
      <c r="N7" s="466"/>
      <c r="O7" s="454" t="s">
        <v>32</v>
      </c>
      <c r="P7" s="454" t="s">
        <v>33</v>
      </c>
      <c r="Q7" s="454"/>
      <c r="R7" s="456" t="s">
        <v>128</v>
      </c>
      <c r="S7" s="449">
        <v>612</v>
      </c>
      <c r="T7" s="467">
        <v>864</v>
      </c>
      <c r="U7" s="468">
        <v>612</v>
      </c>
      <c r="V7" s="448">
        <v>864</v>
      </c>
      <c r="W7" s="449">
        <v>612</v>
      </c>
      <c r="X7" s="453">
        <v>864</v>
      </c>
      <c r="Y7" s="437"/>
      <c r="Z7" s="457" t="s">
        <v>34</v>
      </c>
      <c r="AA7" s="458" t="s">
        <v>35</v>
      </c>
      <c r="AB7" s="3"/>
    </row>
    <row r="8" spans="1:28" ht="36" customHeight="1" x14ac:dyDescent="0.15">
      <c r="A8" s="433"/>
      <c r="B8" s="435"/>
      <c r="C8" s="447"/>
      <c r="D8" s="447"/>
      <c r="E8" s="447"/>
      <c r="F8" s="447"/>
      <c r="G8" s="447"/>
      <c r="H8" s="452"/>
      <c r="I8" s="452"/>
      <c r="J8" s="463"/>
      <c r="K8" s="4"/>
      <c r="L8" s="454"/>
      <c r="M8" s="464"/>
      <c r="N8" s="466"/>
      <c r="O8" s="455"/>
      <c r="P8" s="455"/>
      <c r="Q8" s="454"/>
      <c r="R8" s="456"/>
      <c r="S8" s="449"/>
      <c r="T8" s="467"/>
      <c r="U8" s="468"/>
      <c r="V8" s="448"/>
      <c r="W8" s="449"/>
      <c r="X8" s="453"/>
      <c r="Y8" s="437"/>
      <c r="Z8" s="457"/>
      <c r="AA8" s="458"/>
      <c r="AB8" s="3">
        <f>SUM(S7:X8)</f>
        <v>4428</v>
      </c>
    </row>
    <row r="9" spans="1:28" ht="13.5" customHeight="1" x14ac:dyDescent="0.15">
      <c r="A9" s="15" t="s">
        <v>0</v>
      </c>
      <c r="B9" s="16" t="s">
        <v>1</v>
      </c>
      <c r="C9" s="17" t="s">
        <v>2</v>
      </c>
      <c r="D9" s="17" t="s">
        <v>3</v>
      </c>
      <c r="E9" s="17" t="s">
        <v>4</v>
      </c>
      <c r="F9" s="17" t="s">
        <v>5</v>
      </c>
      <c r="G9" s="17" t="s">
        <v>6</v>
      </c>
      <c r="H9" s="17">
        <v>6</v>
      </c>
      <c r="I9" s="17">
        <v>7</v>
      </c>
      <c r="J9" s="17">
        <v>8</v>
      </c>
      <c r="K9" s="17" t="s">
        <v>7</v>
      </c>
      <c r="L9" s="17">
        <v>9</v>
      </c>
      <c r="M9" s="265">
        <v>10</v>
      </c>
      <c r="N9" s="17">
        <v>11</v>
      </c>
      <c r="O9" s="17">
        <v>12</v>
      </c>
      <c r="P9" s="17">
        <v>13</v>
      </c>
      <c r="Q9" s="17" t="s">
        <v>8</v>
      </c>
      <c r="R9" s="18">
        <v>14</v>
      </c>
      <c r="S9" s="19">
        <v>15</v>
      </c>
      <c r="T9" s="15">
        <v>16</v>
      </c>
      <c r="U9" s="16">
        <v>17</v>
      </c>
      <c r="V9" s="18">
        <v>18</v>
      </c>
      <c r="W9" s="19">
        <v>19</v>
      </c>
      <c r="X9" s="17">
        <v>20</v>
      </c>
      <c r="Y9" s="18" t="s">
        <v>36</v>
      </c>
      <c r="Z9" s="398">
        <v>21</v>
      </c>
      <c r="AA9" s="397">
        <v>22</v>
      </c>
      <c r="AB9" s="3"/>
    </row>
    <row r="10" spans="1:28" ht="13.5" customHeight="1" x14ac:dyDescent="0.15">
      <c r="A10" s="20"/>
      <c r="B10" s="459" t="s">
        <v>37</v>
      </c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21" t="s">
        <v>9</v>
      </c>
      <c r="T10" s="22" t="s">
        <v>9</v>
      </c>
      <c r="U10" s="23" t="s">
        <v>9</v>
      </c>
      <c r="V10" s="24" t="s">
        <v>9</v>
      </c>
      <c r="W10" s="21" t="s">
        <v>9</v>
      </c>
      <c r="X10" s="25" t="s">
        <v>9</v>
      </c>
      <c r="Y10" s="26"/>
      <c r="Z10" s="396"/>
      <c r="AA10" s="26"/>
      <c r="AB10" s="3"/>
    </row>
    <row r="11" spans="1:28" ht="13.5" customHeight="1" thickBot="1" x14ac:dyDescent="0.2">
      <c r="A11" s="20"/>
      <c r="B11" s="27"/>
      <c r="C11" s="28" t="s">
        <v>121</v>
      </c>
      <c r="D11" s="28" t="s">
        <v>121</v>
      </c>
      <c r="E11" s="28" t="s">
        <v>121</v>
      </c>
      <c r="F11" s="28" t="s">
        <v>121</v>
      </c>
      <c r="G11" s="28" t="s">
        <v>121</v>
      </c>
      <c r="H11" s="28" t="s">
        <v>121</v>
      </c>
      <c r="I11" s="29" t="s">
        <v>121</v>
      </c>
      <c r="J11" s="29" t="s">
        <v>121</v>
      </c>
      <c r="K11" s="30"/>
      <c r="L11" s="30">
        <f>SUM(L13+L38+L68)</f>
        <v>5642</v>
      </c>
      <c r="M11" s="266"/>
      <c r="N11" s="31"/>
      <c r="O11" s="30"/>
      <c r="P11" s="30"/>
      <c r="Q11" s="30"/>
      <c r="R11" s="32"/>
      <c r="S11" s="21"/>
      <c r="T11" s="33"/>
      <c r="U11" s="23"/>
      <c r="V11" s="24"/>
      <c r="W11" s="21"/>
      <c r="X11" s="25"/>
      <c r="Y11" s="26"/>
      <c r="Z11" s="396"/>
      <c r="AA11" s="26"/>
      <c r="AB11" s="3"/>
    </row>
    <row r="12" spans="1:28" s="54" customFormat="1" ht="20.25" customHeight="1" thickBot="1" x14ac:dyDescent="0.2">
      <c r="A12" s="160"/>
      <c r="B12" s="161" t="s">
        <v>38</v>
      </c>
      <c r="C12" s="162" t="s">
        <v>122</v>
      </c>
      <c r="D12" s="162" t="s">
        <v>117</v>
      </c>
      <c r="E12" s="162" t="s">
        <v>118</v>
      </c>
      <c r="F12" s="162"/>
      <c r="G12" s="162"/>
      <c r="H12" s="163" t="s">
        <v>119</v>
      </c>
      <c r="I12" s="162" t="s">
        <v>117</v>
      </c>
      <c r="J12" s="163" t="s">
        <v>120</v>
      </c>
      <c r="K12" s="164"/>
      <c r="L12" s="165">
        <f>SUM(L13+L39+L47+L68)</f>
        <v>4158</v>
      </c>
      <c r="M12" s="166">
        <f>M13+M39+M47+M68</f>
        <v>1386</v>
      </c>
      <c r="N12" s="162">
        <f>SUM(N13+N38+N68+N69+N70+N81)</f>
        <v>4428</v>
      </c>
      <c r="O12" s="162">
        <f>SUM(SUM(O13+O38))</f>
        <v>2786</v>
      </c>
      <c r="P12" s="162">
        <f t="shared" ref="P12:Z12" si="0">SUM(P13+P38+P68+P69+P70+P81)</f>
        <v>1395</v>
      </c>
      <c r="Q12" s="162">
        <f t="shared" si="0"/>
        <v>0</v>
      </c>
      <c r="R12" s="162">
        <f t="shared" si="0"/>
        <v>0</v>
      </c>
      <c r="S12" s="162">
        <f t="shared" si="0"/>
        <v>612</v>
      </c>
      <c r="T12" s="165">
        <f t="shared" si="0"/>
        <v>864</v>
      </c>
      <c r="U12" s="166">
        <f t="shared" si="0"/>
        <v>612</v>
      </c>
      <c r="V12" s="165">
        <f t="shared" si="0"/>
        <v>864</v>
      </c>
      <c r="W12" s="166">
        <f t="shared" si="0"/>
        <v>612</v>
      </c>
      <c r="X12" s="165">
        <f t="shared" si="0"/>
        <v>864</v>
      </c>
      <c r="Y12" s="166">
        <f t="shared" si="0"/>
        <v>2</v>
      </c>
      <c r="Z12" s="165">
        <f t="shared" si="0"/>
        <v>4428</v>
      </c>
      <c r="AA12" s="167">
        <f>SUM(AA38)</f>
        <v>144</v>
      </c>
      <c r="AB12" s="54">
        <f>SUM(S12:X12)</f>
        <v>4428</v>
      </c>
    </row>
    <row r="13" spans="1:28" s="169" customFormat="1" ht="16.5" customHeight="1" thickBot="1" x14ac:dyDescent="0.2">
      <c r="A13" s="300" t="s">
        <v>163</v>
      </c>
      <c r="B13" s="301" t="s">
        <v>39</v>
      </c>
      <c r="C13" s="302"/>
      <c r="D13" s="303"/>
      <c r="E13" s="303"/>
      <c r="F13" s="303"/>
      <c r="G13" s="303"/>
      <c r="H13" s="304"/>
      <c r="I13" s="304"/>
      <c r="J13" s="305"/>
      <c r="K13" s="303"/>
      <c r="L13" s="306">
        <f t="shared" ref="L13:M13" si="1">SUM(L14+L25+L29+L34)</f>
        <v>3078</v>
      </c>
      <c r="M13" s="306">
        <f t="shared" si="1"/>
        <v>1026</v>
      </c>
      <c r="N13" s="306">
        <f>SUM(N14+N25+N29+N34)</f>
        <v>2052</v>
      </c>
      <c r="O13" s="306">
        <f t="shared" ref="O13:AA13" si="2">SUM(O14+O25+O29+O34)</f>
        <v>1183</v>
      </c>
      <c r="P13" s="306">
        <f t="shared" si="2"/>
        <v>869</v>
      </c>
      <c r="Q13" s="306">
        <f t="shared" si="2"/>
        <v>0</v>
      </c>
      <c r="R13" s="306">
        <f t="shared" si="2"/>
        <v>0</v>
      </c>
      <c r="S13" s="306">
        <f t="shared" si="2"/>
        <v>361</v>
      </c>
      <c r="T13" s="395">
        <f t="shared" si="2"/>
        <v>485</v>
      </c>
      <c r="U13" s="393">
        <f t="shared" si="2"/>
        <v>443</v>
      </c>
      <c r="V13" s="395">
        <f t="shared" si="2"/>
        <v>539</v>
      </c>
      <c r="W13" s="393">
        <f t="shared" si="2"/>
        <v>224</v>
      </c>
      <c r="X13" s="395">
        <f t="shared" si="2"/>
        <v>0</v>
      </c>
      <c r="Y13" s="393">
        <f t="shared" si="2"/>
        <v>0</v>
      </c>
      <c r="Z13" s="395">
        <f t="shared" si="2"/>
        <v>2052</v>
      </c>
      <c r="AA13" s="393">
        <f t="shared" si="2"/>
        <v>0</v>
      </c>
      <c r="AB13" s="168">
        <f>SUM(S13:X13)</f>
        <v>2052</v>
      </c>
    </row>
    <row r="14" spans="1:28" ht="17.25" customHeight="1" thickBot="1" x14ac:dyDescent="0.2">
      <c r="A14" s="35"/>
      <c r="B14" s="36" t="s">
        <v>123</v>
      </c>
      <c r="C14" s="37"/>
      <c r="D14" s="38"/>
      <c r="E14" s="38"/>
      <c r="F14" s="38"/>
      <c r="G14" s="38"/>
      <c r="H14" s="39"/>
      <c r="I14" s="39"/>
      <c r="J14" s="40"/>
      <c r="K14" s="38"/>
      <c r="L14" s="41">
        <f t="shared" ref="L14:M14" si="3">SUM(L15:L24)</f>
        <v>1724</v>
      </c>
      <c r="M14" s="41">
        <f t="shared" si="3"/>
        <v>575</v>
      </c>
      <c r="N14" s="41">
        <f>SUM(N15:N24)</f>
        <v>1149</v>
      </c>
      <c r="O14" s="41">
        <f t="shared" ref="O14:Z14" si="4">SUM(O15:O24)</f>
        <v>654</v>
      </c>
      <c r="P14" s="41">
        <f t="shared" si="4"/>
        <v>495</v>
      </c>
      <c r="Q14" s="41">
        <f t="shared" si="4"/>
        <v>0</v>
      </c>
      <c r="R14" s="41">
        <f t="shared" si="4"/>
        <v>0</v>
      </c>
      <c r="S14" s="41">
        <f t="shared" si="4"/>
        <v>190</v>
      </c>
      <c r="T14" s="34">
        <f t="shared" si="4"/>
        <v>243</v>
      </c>
      <c r="U14" s="394">
        <f t="shared" si="4"/>
        <v>223</v>
      </c>
      <c r="V14" s="34">
        <f t="shared" si="4"/>
        <v>350</v>
      </c>
      <c r="W14" s="394">
        <f t="shared" si="4"/>
        <v>143</v>
      </c>
      <c r="X14" s="34">
        <f t="shared" si="4"/>
        <v>0</v>
      </c>
      <c r="Y14" s="394">
        <f t="shared" si="4"/>
        <v>0</v>
      </c>
      <c r="Z14" s="34">
        <f t="shared" si="4"/>
        <v>1149</v>
      </c>
      <c r="AA14" s="42"/>
      <c r="AB14" s="2">
        <f>SUM(S14:X14)</f>
        <v>1149</v>
      </c>
    </row>
    <row r="15" spans="1:28" s="54" customFormat="1" ht="23.25" customHeight="1" x14ac:dyDescent="0.15">
      <c r="A15" s="43" t="s">
        <v>144</v>
      </c>
      <c r="B15" s="44" t="s">
        <v>40</v>
      </c>
      <c r="C15" s="45"/>
      <c r="D15" s="46"/>
      <c r="E15" s="47"/>
      <c r="F15" s="47"/>
      <c r="G15" s="47"/>
      <c r="H15" s="46" t="s">
        <v>114</v>
      </c>
      <c r="I15" s="46"/>
      <c r="J15" s="48"/>
      <c r="K15" s="47"/>
      <c r="L15" s="43">
        <f t="shared" ref="L15:L21" si="5">SUM(M15:N15)</f>
        <v>171</v>
      </c>
      <c r="M15" s="49">
        <v>57</v>
      </c>
      <c r="N15" s="50">
        <v>114</v>
      </c>
      <c r="O15" s="51">
        <f>N15-P15</f>
        <v>76</v>
      </c>
      <c r="P15" s="51">
        <v>38</v>
      </c>
      <c r="Q15" s="51"/>
      <c r="R15" s="43"/>
      <c r="S15" s="51">
        <v>23</v>
      </c>
      <c r="T15" s="43">
        <v>34</v>
      </c>
      <c r="U15" s="399">
        <v>20</v>
      </c>
      <c r="V15" s="412">
        <v>37</v>
      </c>
      <c r="W15" s="271"/>
      <c r="X15" s="51"/>
      <c r="Y15" s="47"/>
      <c r="Z15" s="322">
        <f>SUM(S15:X15)</f>
        <v>114</v>
      </c>
      <c r="AA15" s="53"/>
    </row>
    <row r="16" spans="1:28" s="54" customFormat="1" ht="23.25" customHeight="1" x14ac:dyDescent="0.15">
      <c r="A16" s="43" t="s">
        <v>145</v>
      </c>
      <c r="B16" s="55" t="s">
        <v>41</v>
      </c>
      <c r="C16" s="56"/>
      <c r="D16" s="47"/>
      <c r="E16" s="47"/>
      <c r="F16" s="47"/>
      <c r="G16" s="47"/>
      <c r="H16" s="46" t="s">
        <v>115</v>
      </c>
      <c r="I16" s="46"/>
      <c r="J16" s="48"/>
      <c r="K16" s="47"/>
      <c r="L16" s="43">
        <f t="shared" si="5"/>
        <v>256</v>
      </c>
      <c r="M16" s="49">
        <v>85</v>
      </c>
      <c r="N16" s="50">
        <v>171</v>
      </c>
      <c r="O16" s="51">
        <f t="shared" ref="O16:O37" si="6">N16-P16</f>
        <v>113</v>
      </c>
      <c r="P16" s="51">
        <v>58</v>
      </c>
      <c r="Q16" s="51"/>
      <c r="R16" s="43"/>
      <c r="S16" s="51">
        <v>31</v>
      </c>
      <c r="T16" s="43">
        <v>36</v>
      </c>
      <c r="U16" s="399">
        <v>60</v>
      </c>
      <c r="V16" s="412">
        <v>44</v>
      </c>
      <c r="W16" s="271"/>
      <c r="X16" s="51"/>
      <c r="Y16" s="47"/>
      <c r="Z16" s="323">
        <f t="shared" ref="Z16:Z20" si="7">SUM(S16:Y16)</f>
        <v>171</v>
      </c>
      <c r="AA16" s="53"/>
    </row>
    <row r="17" spans="1:28" ht="21.75" customHeight="1" x14ac:dyDescent="0.15">
      <c r="A17" s="57" t="s">
        <v>146</v>
      </c>
      <c r="B17" s="58" t="s">
        <v>42</v>
      </c>
      <c r="C17" s="5"/>
      <c r="D17" s="4"/>
      <c r="E17" s="4"/>
      <c r="F17" s="4"/>
      <c r="G17" s="4"/>
      <c r="H17" s="427" t="s">
        <v>115</v>
      </c>
      <c r="I17" s="426"/>
      <c r="J17" s="6"/>
      <c r="K17" s="59"/>
      <c r="L17" s="57">
        <f t="shared" si="5"/>
        <v>256</v>
      </c>
      <c r="M17" s="49">
        <v>85</v>
      </c>
      <c r="N17" s="60">
        <v>171</v>
      </c>
      <c r="O17" s="51">
        <f t="shared" si="6"/>
        <v>51</v>
      </c>
      <c r="P17" s="61">
        <v>120</v>
      </c>
      <c r="Q17" s="61"/>
      <c r="R17" s="57"/>
      <c r="S17" s="61">
        <v>34</v>
      </c>
      <c r="T17" s="57">
        <v>46</v>
      </c>
      <c r="U17" s="89">
        <v>28</v>
      </c>
      <c r="V17" s="57">
        <v>63</v>
      </c>
      <c r="W17" s="89"/>
      <c r="X17" s="61"/>
      <c r="Y17" s="4"/>
      <c r="Z17" s="85">
        <f t="shared" si="7"/>
        <v>171</v>
      </c>
      <c r="AA17" s="63"/>
    </row>
    <row r="18" spans="1:28" ht="21.75" customHeight="1" x14ac:dyDescent="0.15">
      <c r="A18" s="57" t="s">
        <v>164</v>
      </c>
      <c r="B18" s="58" t="s">
        <v>43</v>
      </c>
      <c r="C18" s="5"/>
      <c r="D18" s="4"/>
      <c r="E18" s="4"/>
      <c r="F18" s="4"/>
      <c r="G18" s="4"/>
      <c r="H18" s="8" t="s">
        <v>115</v>
      </c>
      <c r="I18" s="8"/>
      <c r="J18" s="6"/>
      <c r="K18" s="4"/>
      <c r="L18" s="57">
        <f t="shared" si="5"/>
        <v>259</v>
      </c>
      <c r="M18" s="49">
        <v>88</v>
      </c>
      <c r="N18" s="60">
        <v>171</v>
      </c>
      <c r="O18" s="51">
        <f t="shared" si="6"/>
        <v>145</v>
      </c>
      <c r="P18" s="61">
        <v>26</v>
      </c>
      <c r="Q18" s="61"/>
      <c r="R18" s="57"/>
      <c r="S18" s="61">
        <v>17</v>
      </c>
      <c r="T18" s="57">
        <v>23</v>
      </c>
      <c r="U18" s="89">
        <v>46</v>
      </c>
      <c r="V18" s="57">
        <v>85</v>
      </c>
      <c r="W18" s="89"/>
      <c r="X18" s="61"/>
      <c r="Y18" s="4"/>
      <c r="Z18" s="157">
        <f t="shared" si="7"/>
        <v>171</v>
      </c>
      <c r="AA18" s="63"/>
    </row>
    <row r="19" spans="1:28" ht="23.25" customHeight="1" x14ac:dyDescent="0.15">
      <c r="A19" s="57" t="s">
        <v>147</v>
      </c>
      <c r="B19" s="58" t="s">
        <v>44</v>
      </c>
      <c r="C19" s="5"/>
      <c r="D19" s="4"/>
      <c r="E19" s="4"/>
      <c r="F19" s="4"/>
      <c r="G19" s="4"/>
      <c r="H19" s="314" t="s">
        <v>115</v>
      </c>
      <c r="I19" s="8"/>
      <c r="J19" s="6"/>
      <c r="K19" s="4"/>
      <c r="L19" s="57">
        <f t="shared" si="5"/>
        <v>256</v>
      </c>
      <c r="M19" s="49">
        <v>85</v>
      </c>
      <c r="N19" s="60">
        <v>171</v>
      </c>
      <c r="O19" s="51">
        <f t="shared" si="6"/>
        <v>2</v>
      </c>
      <c r="P19" s="61">
        <v>169</v>
      </c>
      <c r="Q19" s="61"/>
      <c r="R19" s="57"/>
      <c r="S19" s="61">
        <v>34</v>
      </c>
      <c r="T19" s="57">
        <v>46</v>
      </c>
      <c r="U19" s="89">
        <v>34</v>
      </c>
      <c r="V19" s="57">
        <v>57</v>
      </c>
      <c r="W19" s="89"/>
      <c r="X19" s="61"/>
      <c r="Y19" s="4"/>
      <c r="Z19" s="65">
        <f t="shared" si="7"/>
        <v>171</v>
      </c>
      <c r="AA19" s="63"/>
    </row>
    <row r="20" spans="1:28" ht="23.25" customHeight="1" x14ac:dyDescent="0.15">
      <c r="A20" s="57" t="s">
        <v>148</v>
      </c>
      <c r="B20" s="58" t="s">
        <v>124</v>
      </c>
      <c r="C20" s="5"/>
      <c r="D20" s="321" t="s">
        <v>115</v>
      </c>
      <c r="E20" s="8"/>
      <c r="F20" s="4"/>
      <c r="G20" s="4"/>
      <c r="H20" s="8"/>
      <c r="I20" s="8"/>
      <c r="J20" s="6"/>
      <c r="K20" s="4"/>
      <c r="L20" s="57">
        <f t="shared" si="5"/>
        <v>108</v>
      </c>
      <c r="M20" s="49">
        <v>36</v>
      </c>
      <c r="N20" s="60">
        <v>72</v>
      </c>
      <c r="O20" s="51">
        <f t="shared" si="6"/>
        <v>52</v>
      </c>
      <c r="P20" s="61">
        <v>20</v>
      </c>
      <c r="Q20" s="61"/>
      <c r="R20" s="57"/>
      <c r="S20" s="61">
        <v>34</v>
      </c>
      <c r="T20" s="57">
        <v>38</v>
      </c>
      <c r="U20" s="89"/>
      <c r="V20" s="57"/>
      <c r="W20" s="89"/>
      <c r="X20" s="61"/>
      <c r="Y20" s="4"/>
      <c r="Z20" s="65">
        <f t="shared" si="7"/>
        <v>72</v>
      </c>
      <c r="AA20" s="63"/>
    </row>
    <row r="21" spans="1:28" ht="21" customHeight="1" x14ac:dyDescent="0.15">
      <c r="A21" s="57" t="s">
        <v>149</v>
      </c>
      <c r="B21" s="308" t="s">
        <v>111</v>
      </c>
      <c r="C21" s="59"/>
      <c r="D21" s="291"/>
      <c r="E21" s="291"/>
      <c r="F21" s="291"/>
      <c r="G21" s="291"/>
      <c r="H21" s="290"/>
      <c r="I21" s="314" t="s">
        <v>115</v>
      </c>
      <c r="J21" s="290"/>
      <c r="K21" s="7"/>
      <c r="L21" s="85">
        <f t="shared" si="5"/>
        <v>58</v>
      </c>
      <c r="M21" s="56">
        <v>19</v>
      </c>
      <c r="N21" s="61">
        <v>39</v>
      </c>
      <c r="O21" s="51">
        <f t="shared" si="6"/>
        <v>34</v>
      </c>
      <c r="P21" s="61">
        <v>5</v>
      </c>
      <c r="Q21" s="86"/>
      <c r="R21" s="87"/>
      <c r="S21" s="89"/>
      <c r="T21" s="57"/>
      <c r="U21" s="89"/>
      <c r="V21" s="413"/>
      <c r="W21" s="89">
        <v>39</v>
      </c>
      <c r="X21" s="89"/>
      <c r="Y21" s="17"/>
      <c r="Z21" s="90">
        <f>SUM(S21:X21)</f>
        <v>39</v>
      </c>
      <c r="AA21" s="63"/>
    </row>
    <row r="22" spans="1:28" ht="21.75" customHeight="1" x14ac:dyDescent="0.15">
      <c r="A22" s="57" t="s">
        <v>150</v>
      </c>
      <c r="B22" s="73" t="s">
        <v>45</v>
      </c>
      <c r="C22" s="74"/>
      <c r="D22" s="75"/>
      <c r="E22" s="75"/>
      <c r="F22" s="75"/>
      <c r="G22" s="75"/>
      <c r="H22" s="76" t="s">
        <v>115</v>
      </c>
      <c r="I22" s="75"/>
      <c r="J22" s="77"/>
      <c r="K22" s="75"/>
      <c r="L22" s="78">
        <f t="shared" ref="L22:L33" si="8">SUM(M22:N22)</f>
        <v>144</v>
      </c>
      <c r="M22" s="268">
        <v>48</v>
      </c>
      <c r="N22" s="79">
        <v>96</v>
      </c>
      <c r="O22" s="307">
        <f t="shared" si="6"/>
        <v>65</v>
      </c>
      <c r="P22" s="80">
        <v>31</v>
      </c>
      <c r="Q22" s="80"/>
      <c r="R22" s="78"/>
      <c r="S22" s="80">
        <v>17</v>
      </c>
      <c r="T22" s="57">
        <v>20</v>
      </c>
      <c r="U22" s="95">
        <v>17</v>
      </c>
      <c r="V22" s="78">
        <v>42</v>
      </c>
      <c r="W22" s="95"/>
      <c r="X22" s="80"/>
      <c r="Y22" s="75"/>
      <c r="Z22" s="157">
        <f>SUM(S22:Y22)</f>
        <v>96</v>
      </c>
      <c r="AA22" s="82"/>
    </row>
    <row r="23" spans="1:28" ht="16.5" customHeight="1" x14ac:dyDescent="0.15">
      <c r="A23" s="57" t="s">
        <v>151</v>
      </c>
      <c r="B23" s="58" t="s">
        <v>48</v>
      </c>
      <c r="C23" s="5"/>
      <c r="D23" s="291"/>
      <c r="E23" s="291"/>
      <c r="F23" s="291"/>
      <c r="G23" s="291"/>
      <c r="H23" s="290"/>
      <c r="I23" s="426" t="s">
        <v>115</v>
      </c>
      <c r="J23" s="319"/>
      <c r="K23" s="290"/>
      <c r="L23" s="85">
        <f t="shared" ref="L23:L24" si="9">SUM(M23:N23)</f>
        <v>108</v>
      </c>
      <c r="M23" s="49">
        <v>36</v>
      </c>
      <c r="N23" s="60">
        <v>72</v>
      </c>
      <c r="O23" s="51">
        <f>N23-P23</f>
        <v>52</v>
      </c>
      <c r="P23" s="61">
        <v>20</v>
      </c>
      <c r="Q23" s="61"/>
      <c r="R23" s="57"/>
      <c r="S23" s="61"/>
      <c r="T23" s="57"/>
      <c r="U23" s="89"/>
      <c r="V23" s="57"/>
      <c r="W23" s="89">
        <v>72</v>
      </c>
      <c r="X23" s="61"/>
      <c r="Y23" s="291"/>
      <c r="Z23" s="65">
        <f>SUM(S23:Y23)</f>
        <v>72</v>
      </c>
      <c r="AA23" s="63"/>
    </row>
    <row r="24" spans="1:28" ht="24.75" customHeight="1" thickBot="1" x14ac:dyDescent="0.2">
      <c r="A24" s="64" t="s">
        <v>152</v>
      </c>
      <c r="B24" s="336" t="s">
        <v>49</v>
      </c>
      <c r="C24" s="330"/>
      <c r="D24" s="319"/>
      <c r="E24" s="319"/>
      <c r="F24" s="319"/>
      <c r="G24" s="319"/>
      <c r="H24" s="331"/>
      <c r="I24" s="331" t="s">
        <v>115</v>
      </c>
      <c r="J24" s="332"/>
      <c r="K24" s="28"/>
      <c r="L24" s="65">
        <f t="shared" si="9"/>
        <v>108</v>
      </c>
      <c r="M24" s="333">
        <v>36</v>
      </c>
      <c r="N24" s="334">
        <v>72</v>
      </c>
      <c r="O24" s="335">
        <f t="shared" ref="O24" si="10">N24-P24</f>
        <v>64</v>
      </c>
      <c r="P24" s="66">
        <v>8</v>
      </c>
      <c r="Q24" s="66"/>
      <c r="R24" s="64"/>
      <c r="S24" s="66"/>
      <c r="T24" s="64"/>
      <c r="U24" s="384">
        <v>18</v>
      </c>
      <c r="V24" s="64">
        <v>22</v>
      </c>
      <c r="W24" s="384">
        <v>32</v>
      </c>
      <c r="X24" s="66"/>
      <c r="Y24" s="319"/>
      <c r="Z24" s="65">
        <f>SUM(S24:Y24)</f>
        <v>72</v>
      </c>
      <c r="AA24" s="68"/>
    </row>
    <row r="25" spans="1:28" s="54" customFormat="1" ht="17.25" customHeight="1" thickBot="1" x14ac:dyDescent="0.2">
      <c r="A25" s="509" t="s">
        <v>46</v>
      </c>
      <c r="B25" s="510"/>
      <c r="C25" s="348"/>
      <c r="D25" s="349"/>
      <c r="E25" s="350"/>
      <c r="F25" s="349"/>
      <c r="G25" s="349"/>
      <c r="H25" s="350"/>
      <c r="I25" s="350"/>
      <c r="J25" s="351"/>
      <c r="K25" s="349"/>
      <c r="L25" s="352">
        <f t="shared" si="8"/>
        <v>270</v>
      </c>
      <c r="M25" s="353">
        <f>SUM(M26:M28)</f>
        <v>90</v>
      </c>
      <c r="N25" s="353">
        <f>SUM(N26:N28)</f>
        <v>180</v>
      </c>
      <c r="O25" s="353">
        <f t="shared" ref="O25:Z25" si="11">SUM(O26:O28)</f>
        <v>156</v>
      </c>
      <c r="P25" s="353">
        <f t="shared" si="11"/>
        <v>24</v>
      </c>
      <c r="Q25" s="353">
        <f t="shared" si="11"/>
        <v>0</v>
      </c>
      <c r="R25" s="354">
        <f t="shared" si="11"/>
        <v>0</v>
      </c>
      <c r="S25" s="355">
        <f t="shared" si="11"/>
        <v>52</v>
      </c>
      <c r="T25" s="401">
        <f t="shared" si="11"/>
        <v>71</v>
      </c>
      <c r="U25" s="353">
        <f t="shared" si="11"/>
        <v>57</v>
      </c>
      <c r="V25" s="401">
        <f t="shared" si="11"/>
        <v>0</v>
      </c>
      <c r="W25" s="353">
        <f t="shared" si="11"/>
        <v>0</v>
      </c>
      <c r="X25" s="353">
        <f t="shared" si="11"/>
        <v>0</v>
      </c>
      <c r="Y25" s="354">
        <f t="shared" si="11"/>
        <v>0</v>
      </c>
      <c r="Z25" s="309">
        <f t="shared" si="11"/>
        <v>180</v>
      </c>
      <c r="AA25" s="356">
        <f t="shared" ref="AA25" si="12">SUM(AA26:AA28)</f>
        <v>0</v>
      </c>
      <c r="AB25" s="311">
        <f>SUM(S25:X25)</f>
        <v>180</v>
      </c>
    </row>
    <row r="26" spans="1:28" s="54" customFormat="1" ht="17.25" customHeight="1" x14ac:dyDescent="0.15">
      <c r="A26" s="78" t="s">
        <v>153</v>
      </c>
      <c r="B26" s="347" t="s">
        <v>159</v>
      </c>
      <c r="C26" s="268"/>
      <c r="D26" s="75"/>
      <c r="E26" s="75" t="s">
        <v>115</v>
      </c>
      <c r="F26" s="337"/>
      <c r="G26" s="337"/>
      <c r="H26" s="338"/>
      <c r="I26" s="339"/>
      <c r="J26" s="340"/>
      <c r="K26" s="337"/>
      <c r="L26" s="341">
        <f t="shared" si="8"/>
        <v>123</v>
      </c>
      <c r="M26" s="342">
        <v>41</v>
      </c>
      <c r="N26" s="343">
        <v>82</v>
      </c>
      <c r="O26" s="307">
        <f t="shared" ref="O26:O28" si="13">N26-P26</f>
        <v>78</v>
      </c>
      <c r="P26" s="343">
        <v>4</v>
      </c>
      <c r="Q26" s="343"/>
      <c r="R26" s="344"/>
      <c r="S26" s="345">
        <v>18</v>
      </c>
      <c r="T26" s="402">
        <v>23</v>
      </c>
      <c r="U26" s="400">
        <v>41</v>
      </c>
      <c r="V26" s="402"/>
      <c r="W26" s="411"/>
      <c r="X26" s="343"/>
      <c r="Y26" s="337"/>
      <c r="Z26" s="122">
        <f>SUM(S26:X26)</f>
        <v>82</v>
      </c>
      <c r="AA26" s="346"/>
    </row>
    <row r="27" spans="1:28" ht="21.75" customHeight="1" x14ac:dyDescent="0.15">
      <c r="A27" s="57" t="s">
        <v>154</v>
      </c>
      <c r="B27" s="83" t="s">
        <v>47</v>
      </c>
      <c r="C27" s="59"/>
      <c r="D27" s="314" t="s">
        <v>115</v>
      </c>
      <c r="E27" s="292"/>
      <c r="F27" s="289"/>
      <c r="G27" s="289"/>
      <c r="H27" s="290"/>
      <c r="I27" s="28"/>
      <c r="J27" s="84"/>
      <c r="K27" s="289"/>
      <c r="L27" s="57">
        <f t="shared" ref="L27:L28" si="14">SUM(M27:N27)</f>
        <v>72</v>
      </c>
      <c r="M27" s="267">
        <v>24</v>
      </c>
      <c r="N27" s="66">
        <v>48</v>
      </c>
      <c r="O27" s="51">
        <f t="shared" si="13"/>
        <v>39</v>
      </c>
      <c r="P27" s="66">
        <v>9</v>
      </c>
      <c r="Q27" s="25"/>
      <c r="R27" s="33"/>
      <c r="S27" s="61">
        <v>17</v>
      </c>
      <c r="T27" s="57">
        <v>31</v>
      </c>
      <c r="U27" s="89"/>
      <c r="V27" s="64"/>
      <c r="W27" s="384"/>
      <c r="X27" s="66"/>
      <c r="Y27" s="67"/>
      <c r="Z27" s="108">
        <f>SUM(S27:X27)</f>
        <v>48</v>
      </c>
      <c r="AA27" s="68"/>
    </row>
    <row r="28" spans="1:28" s="54" customFormat="1" ht="17.25" customHeight="1" thickBot="1" x14ac:dyDescent="0.2">
      <c r="A28" s="64" t="s">
        <v>155</v>
      </c>
      <c r="B28" s="358" t="s">
        <v>160</v>
      </c>
      <c r="C28" s="267"/>
      <c r="D28" s="319"/>
      <c r="E28" s="319" t="s">
        <v>115</v>
      </c>
      <c r="F28" s="293"/>
      <c r="G28" s="293"/>
      <c r="H28" s="294"/>
      <c r="I28" s="294"/>
      <c r="J28" s="295"/>
      <c r="K28" s="293"/>
      <c r="L28" s="64">
        <f t="shared" si="14"/>
        <v>75</v>
      </c>
      <c r="M28" s="267">
        <v>25</v>
      </c>
      <c r="N28" s="299">
        <v>50</v>
      </c>
      <c r="O28" s="335">
        <f t="shared" si="13"/>
        <v>39</v>
      </c>
      <c r="P28" s="296">
        <v>11</v>
      </c>
      <c r="Q28" s="296"/>
      <c r="R28" s="297"/>
      <c r="S28" s="357">
        <v>17</v>
      </c>
      <c r="T28" s="404">
        <v>17</v>
      </c>
      <c r="U28" s="403">
        <v>16</v>
      </c>
      <c r="V28" s="404"/>
      <c r="W28" s="403"/>
      <c r="X28" s="296"/>
      <c r="Y28" s="293"/>
      <c r="Z28" s="122">
        <f>SUM(S28:X28)</f>
        <v>50</v>
      </c>
      <c r="AA28" s="298"/>
    </row>
    <row r="29" spans="1:28" ht="17.25" customHeight="1" thickBot="1" x14ac:dyDescent="0.2">
      <c r="A29" s="507" t="s">
        <v>162</v>
      </c>
      <c r="B29" s="508"/>
      <c r="C29" s="348"/>
      <c r="D29" s="349"/>
      <c r="E29" s="349"/>
      <c r="F29" s="349"/>
      <c r="G29" s="349"/>
      <c r="H29" s="350"/>
      <c r="I29" s="350"/>
      <c r="J29" s="360"/>
      <c r="K29" s="350"/>
      <c r="L29" s="361">
        <f t="shared" ref="L29:M29" si="15">SUM(L30:L33)</f>
        <v>873</v>
      </c>
      <c r="M29" s="362">
        <f t="shared" si="15"/>
        <v>291</v>
      </c>
      <c r="N29" s="363">
        <f>SUM(N30:N33)</f>
        <v>582</v>
      </c>
      <c r="O29" s="363">
        <f t="shared" ref="O29:P29" si="16">SUM(O30:O33)</f>
        <v>282</v>
      </c>
      <c r="P29" s="363">
        <f t="shared" si="16"/>
        <v>300</v>
      </c>
      <c r="Q29" s="363">
        <f t="shared" ref="Q29" si="17">SUM(Q30:Q33)</f>
        <v>0</v>
      </c>
      <c r="R29" s="364">
        <f t="shared" ref="R29" si="18">SUM(R30:R33)</f>
        <v>0</v>
      </c>
      <c r="S29" s="362">
        <f t="shared" ref="S29" si="19">SUM(S30:S33)</f>
        <v>119</v>
      </c>
      <c r="T29" s="310">
        <f t="shared" ref="T29" si="20">SUM(T30:T33)</f>
        <v>111</v>
      </c>
      <c r="U29" s="365">
        <f t="shared" ref="U29" si="21">SUM(U30:U33)</f>
        <v>163</v>
      </c>
      <c r="V29" s="310">
        <f t="shared" ref="V29" si="22">SUM(V30:V33)</f>
        <v>189</v>
      </c>
      <c r="W29" s="365">
        <f t="shared" ref="W29" si="23">SUM(W30:W33)</f>
        <v>0</v>
      </c>
      <c r="X29" s="310">
        <f t="shared" ref="X29" si="24">SUM(X30:X33)</f>
        <v>0</v>
      </c>
      <c r="Y29" s="365">
        <f t="shared" ref="Y29" si="25">SUM(Y30:Y33)</f>
        <v>0</v>
      </c>
      <c r="Z29" s="310">
        <f t="shared" ref="Z29" si="26">SUM(Z30:Z33)</f>
        <v>582</v>
      </c>
      <c r="AA29" s="366">
        <f t="shared" ref="AA29" si="27">SUM(AA30:AA33)</f>
        <v>0</v>
      </c>
      <c r="AB29" s="3"/>
    </row>
    <row r="30" spans="1:28" ht="24.75" customHeight="1" x14ac:dyDescent="0.15">
      <c r="A30" s="78" t="s">
        <v>156</v>
      </c>
      <c r="B30" s="359" t="s">
        <v>136</v>
      </c>
      <c r="C30" s="74" t="s">
        <v>115</v>
      </c>
      <c r="D30" s="75"/>
      <c r="E30" s="75"/>
      <c r="F30" s="75"/>
      <c r="G30" s="75"/>
      <c r="H30" s="76" t="s">
        <v>114</v>
      </c>
      <c r="I30" s="76"/>
      <c r="J30" s="77"/>
      <c r="K30" s="75"/>
      <c r="L30" s="78">
        <f t="shared" ref="L30" si="28">SUM(M30:N30)</f>
        <v>427</v>
      </c>
      <c r="M30" s="268">
        <v>142</v>
      </c>
      <c r="N30" s="79">
        <v>285</v>
      </c>
      <c r="O30" s="307">
        <f t="shared" ref="O30" si="29">N30-P30</f>
        <v>160</v>
      </c>
      <c r="P30" s="80">
        <v>125</v>
      </c>
      <c r="Q30" s="80"/>
      <c r="R30" s="78"/>
      <c r="S30" s="80">
        <v>68</v>
      </c>
      <c r="T30" s="78">
        <v>47</v>
      </c>
      <c r="U30" s="95">
        <v>88</v>
      </c>
      <c r="V30" s="78">
        <v>82</v>
      </c>
      <c r="W30" s="95"/>
      <c r="X30" s="80"/>
      <c r="Y30" s="75"/>
      <c r="Z30" s="157">
        <f t="shared" ref="Z30" si="30">SUM(S30:Y30)</f>
        <v>285</v>
      </c>
      <c r="AA30" s="82"/>
    </row>
    <row r="31" spans="1:28" ht="21.75" customHeight="1" x14ac:dyDescent="0.15">
      <c r="A31" s="57" t="s">
        <v>157</v>
      </c>
      <c r="B31" s="58" t="s">
        <v>50</v>
      </c>
      <c r="C31" s="5"/>
      <c r="D31" s="288" t="s">
        <v>115</v>
      </c>
      <c r="E31" s="8" t="s">
        <v>115</v>
      </c>
      <c r="F31" s="4"/>
      <c r="G31" s="4"/>
      <c r="H31" s="8"/>
      <c r="I31" s="8"/>
      <c r="J31" s="6"/>
      <c r="K31" s="8"/>
      <c r="L31" s="85">
        <f t="shared" si="8"/>
        <v>162</v>
      </c>
      <c r="M31" s="49">
        <v>54</v>
      </c>
      <c r="N31" s="60">
        <v>108</v>
      </c>
      <c r="O31" s="51">
        <f t="shared" si="6"/>
        <v>45</v>
      </c>
      <c r="P31" s="61">
        <v>63</v>
      </c>
      <c r="Q31" s="86"/>
      <c r="R31" s="87"/>
      <c r="S31" s="61">
        <v>34</v>
      </c>
      <c r="T31" s="57">
        <v>46</v>
      </c>
      <c r="U31" s="89">
        <v>28</v>
      </c>
      <c r="V31" s="413"/>
      <c r="W31" s="89"/>
      <c r="X31" s="61"/>
      <c r="Y31" s="17"/>
      <c r="Z31" s="65">
        <f>SUM(S31:Y31)</f>
        <v>108</v>
      </c>
      <c r="AA31" s="63"/>
    </row>
    <row r="32" spans="1:28" ht="19.5" customHeight="1" x14ac:dyDescent="0.15">
      <c r="A32" s="57" t="s">
        <v>158</v>
      </c>
      <c r="B32" s="83" t="s">
        <v>137</v>
      </c>
      <c r="C32" s="7" t="s">
        <v>115</v>
      </c>
      <c r="D32" s="4"/>
      <c r="E32" s="4"/>
      <c r="F32" s="4"/>
      <c r="G32" s="4"/>
      <c r="H32" s="8" t="s">
        <v>114</v>
      </c>
      <c r="I32" s="8"/>
      <c r="J32" s="6"/>
      <c r="K32" s="8"/>
      <c r="L32" s="85">
        <f t="shared" si="8"/>
        <v>134</v>
      </c>
      <c r="M32" s="269">
        <v>45</v>
      </c>
      <c r="N32" s="88">
        <v>89</v>
      </c>
      <c r="O32" s="51">
        <f t="shared" si="6"/>
        <v>47</v>
      </c>
      <c r="P32" s="61">
        <v>42</v>
      </c>
      <c r="Q32" s="86"/>
      <c r="R32" s="87"/>
      <c r="S32" s="61">
        <v>17</v>
      </c>
      <c r="T32" s="57">
        <v>18</v>
      </c>
      <c r="U32" s="89">
        <v>17</v>
      </c>
      <c r="V32" s="57">
        <v>37</v>
      </c>
      <c r="W32" s="89"/>
      <c r="X32" s="61"/>
      <c r="Y32" s="17"/>
      <c r="Z32" s="85">
        <f>SUM(S32:Y32)</f>
        <v>89</v>
      </c>
      <c r="AA32" s="63"/>
    </row>
    <row r="33" spans="1:29" ht="19.5" customHeight="1" thickBot="1" x14ac:dyDescent="0.2">
      <c r="A33" s="64" t="s">
        <v>161</v>
      </c>
      <c r="B33" s="336" t="s">
        <v>138</v>
      </c>
      <c r="C33" s="330"/>
      <c r="D33" s="319"/>
      <c r="E33" s="319"/>
      <c r="F33" s="319"/>
      <c r="G33" s="319"/>
      <c r="H33" s="28" t="s">
        <v>115</v>
      </c>
      <c r="I33" s="28"/>
      <c r="J33" s="28"/>
      <c r="K33" s="28"/>
      <c r="L33" s="65">
        <f t="shared" si="8"/>
        <v>150</v>
      </c>
      <c r="M33" s="267">
        <v>50</v>
      </c>
      <c r="N33" s="367">
        <v>100</v>
      </c>
      <c r="O33" s="335">
        <f t="shared" si="6"/>
        <v>30</v>
      </c>
      <c r="P33" s="66">
        <v>70</v>
      </c>
      <c r="Q33" s="25"/>
      <c r="R33" s="33"/>
      <c r="S33" s="66"/>
      <c r="T33" s="64"/>
      <c r="U33" s="384">
        <v>30</v>
      </c>
      <c r="V33" s="64">
        <v>70</v>
      </c>
      <c r="W33" s="384"/>
      <c r="X33" s="66"/>
      <c r="Y33" s="67"/>
      <c r="Z33" s="157">
        <f>SUM(S33:Y33)</f>
        <v>100</v>
      </c>
      <c r="AA33" s="68"/>
    </row>
    <row r="34" spans="1:29" ht="19.5" customHeight="1" thickBot="1" x14ac:dyDescent="0.2">
      <c r="A34" s="509" t="s">
        <v>112</v>
      </c>
      <c r="B34" s="510"/>
      <c r="C34" s="348"/>
      <c r="D34" s="349"/>
      <c r="E34" s="349"/>
      <c r="F34" s="349"/>
      <c r="G34" s="349"/>
      <c r="H34" s="350"/>
      <c r="I34" s="350"/>
      <c r="J34" s="351"/>
      <c r="K34" s="376"/>
      <c r="L34" s="377">
        <f t="shared" ref="L34" si="31">SUM(L35:L37)</f>
        <v>211</v>
      </c>
      <c r="M34" s="378">
        <v>70</v>
      </c>
      <c r="N34" s="379">
        <f>SUM(N35:N37)</f>
        <v>141</v>
      </c>
      <c r="O34" s="379">
        <f t="shared" ref="O34:Z34" si="32">SUM(O35:O37)</f>
        <v>91</v>
      </c>
      <c r="P34" s="379">
        <f t="shared" si="32"/>
        <v>50</v>
      </c>
      <c r="Q34" s="379">
        <f t="shared" si="32"/>
        <v>0</v>
      </c>
      <c r="R34" s="379">
        <f t="shared" si="32"/>
        <v>0</v>
      </c>
      <c r="S34" s="379">
        <f t="shared" si="32"/>
        <v>0</v>
      </c>
      <c r="T34" s="377">
        <f t="shared" si="32"/>
        <v>60</v>
      </c>
      <c r="U34" s="378">
        <f t="shared" si="32"/>
        <v>0</v>
      </c>
      <c r="V34" s="377">
        <f t="shared" si="32"/>
        <v>0</v>
      </c>
      <c r="W34" s="378">
        <f t="shared" si="32"/>
        <v>81</v>
      </c>
      <c r="X34" s="379">
        <f t="shared" si="32"/>
        <v>0</v>
      </c>
      <c r="Y34" s="379">
        <f t="shared" si="32"/>
        <v>0</v>
      </c>
      <c r="Z34" s="379">
        <f t="shared" si="32"/>
        <v>141</v>
      </c>
      <c r="AA34" s="380">
        <f t="shared" ref="AA34" si="33">SUM(AA36:AA37)</f>
        <v>0</v>
      </c>
      <c r="AB34" s="2">
        <f>SUM(S34:X34)</f>
        <v>141</v>
      </c>
    </row>
    <row r="35" spans="1:29" ht="20.25" customHeight="1" x14ac:dyDescent="0.15">
      <c r="A35" s="326" t="s">
        <v>165</v>
      </c>
      <c r="B35" s="375" t="s">
        <v>139</v>
      </c>
      <c r="C35" s="368"/>
      <c r="D35" s="75"/>
      <c r="E35" s="75"/>
      <c r="F35" s="75"/>
      <c r="G35" s="75"/>
      <c r="H35" s="76"/>
      <c r="I35" s="76" t="s">
        <v>115</v>
      </c>
      <c r="J35" s="76"/>
      <c r="K35" s="368"/>
      <c r="L35" s="78">
        <f>SUM(M35:N35)</f>
        <v>51</v>
      </c>
      <c r="M35" s="369">
        <v>17</v>
      </c>
      <c r="N35" s="370">
        <v>34</v>
      </c>
      <c r="O35" s="307">
        <f t="shared" si="6"/>
        <v>22</v>
      </c>
      <c r="P35" s="370">
        <v>12</v>
      </c>
      <c r="Q35" s="370"/>
      <c r="R35" s="371"/>
      <c r="S35" s="372"/>
      <c r="T35" s="371"/>
      <c r="U35" s="373"/>
      <c r="V35" s="371"/>
      <c r="W35" s="373">
        <v>34</v>
      </c>
      <c r="X35" s="95"/>
      <c r="Y35" s="370"/>
      <c r="Z35" s="374">
        <f t="shared" ref="Z35:Z81" si="34">SUM(S35:X35)</f>
        <v>34</v>
      </c>
      <c r="AA35" s="119"/>
    </row>
    <row r="36" spans="1:29" ht="19.5" customHeight="1" thickBot="1" x14ac:dyDescent="0.2">
      <c r="A36" s="64" t="s">
        <v>166</v>
      </c>
      <c r="B36" s="92" t="s">
        <v>51</v>
      </c>
      <c r="C36" s="59"/>
      <c r="D36" s="4"/>
      <c r="E36" s="4"/>
      <c r="F36" s="4"/>
      <c r="G36" s="4"/>
      <c r="H36" s="8"/>
      <c r="I36" s="8" t="s">
        <v>115</v>
      </c>
      <c r="J36" s="6"/>
      <c r="K36" s="59"/>
      <c r="L36" s="57">
        <f>SUM(M36:N36)</f>
        <v>70</v>
      </c>
      <c r="M36" s="269">
        <v>23</v>
      </c>
      <c r="N36" s="61">
        <v>47</v>
      </c>
      <c r="O36" s="51">
        <f t="shared" si="6"/>
        <v>39</v>
      </c>
      <c r="P36" s="61">
        <v>8</v>
      </c>
      <c r="Q36" s="86"/>
      <c r="R36" s="87"/>
      <c r="S36" s="112"/>
      <c r="T36" s="57"/>
      <c r="U36" s="89"/>
      <c r="V36" s="57"/>
      <c r="W36" s="89">
        <v>47</v>
      </c>
      <c r="X36" s="89"/>
      <c r="Y36" s="17"/>
      <c r="Z36" s="90">
        <f t="shared" si="34"/>
        <v>47</v>
      </c>
      <c r="AA36" s="63"/>
      <c r="AB36" s="94"/>
    </row>
    <row r="37" spans="1:29" ht="16.5" customHeight="1" thickBot="1" x14ac:dyDescent="0.2">
      <c r="A37" s="64" t="s">
        <v>167</v>
      </c>
      <c r="B37" s="381" t="s">
        <v>52</v>
      </c>
      <c r="C37" s="382"/>
      <c r="D37" s="28" t="s">
        <v>115</v>
      </c>
      <c r="E37" s="28"/>
      <c r="F37" s="319"/>
      <c r="G37" s="319"/>
      <c r="H37" s="28"/>
      <c r="I37" s="28"/>
      <c r="J37" s="84"/>
      <c r="K37" s="382"/>
      <c r="L37" s="64">
        <f>SUM(M37:N37)</f>
        <v>90</v>
      </c>
      <c r="M37" s="267">
        <v>30</v>
      </c>
      <c r="N37" s="66">
        <v>60</v>
      </c>
      <c r="O37" s="335">
        <f t="shared" si="6"/>
        <v>30</v>
      </c>
      <c r="P37" s="25">
        <v>30</v>
      </c>
      <c r="Q37" s="25"/>
      <c r="R37" s="33"/>
      <c r="S37" s="383"/>
      <c r="T37" s="64">
        <v>60</v>
      </c>
      <c r="U37" s="384"/>
      <c r="V37" s="64"/>
      <c r="W37" s="384"/>
      <c r="X37" s="384"/>
      <c r="Y37" s="67"/>
      <c r="Z37" s="385">
        <f t="shared" si="34"/>
        <v>60</v>
      </c>
      <c r="AA37" s="392"/>
    </row>
    <row r="38" spans="1:29" ht="21.75" customHeight="1" thickBot="1" x14ac:dyDescent="0.2">
      <c r="A38" s="388" t="s">
        <v>53</v>
      </c>
      <c r="B38" s="389" t="s">
        <v>54</v>
      </c>
      <c r="C38" s="99"/>
      <c r="D38" s="100"/>
      <c r="E38" s="100"/>
      <c r="F38" s="100"/>
      <c r="G38" s="100"/>
      <c r="H38" s="101"/>
      <c r="I38" s="101"/>
      <c r="J38" s="97"/>
      <c r="K38" s="100"/>
      <c r="L38" s="104">
        <f t="shared" ref="L38" si="35">SUM(L39+L46+L68)</f>
        <v>2484</v>
      </c>
      <c r="M38" s="284">
        <f>SUM(M39+M46)</f>
        <v>320</v>
      </c>
      <c r="N38" s="103">
        <f>SUM(N39+N46)</f>
        <v>2084</v>
      </c>
      <c r="O38" s="103">
        <f t="shared" ref="O38:X38" si="36">SUM(O39+O46)</f>
        <v>1603</v>
      </c>
      <c r="P38" s="103">
        <f>SUM(P39+P46)</f>
        <v>481</v>
      </c>
      <c r="Q38" s="103">
        <f t="shared" si="36"/>
        <v>0</v>
      </c>
      <c r="R38" s="104">
        <f t="shared" si="36"/>
        <v>0</v>
      </c>
      <c r="S38" s="102">
        <f t="shared" si="36"/>
        <v>251</v>
      </c>
      <c r="T38" s="104">
        <f t="shared" si="36"/>
        <v>343</v>
      </c>
      <c r="U38" s="102">
        <f t="shared" si="36"/>
        <v>169</v>
      </c>
      <c r="V38" s="104">
        <f t="shared" si="36"/>
        <v>253</v>
      </c>
      <c r="W38" s="102">
        <f t="shared" si="36"/>
        <v>312</v>
      </c>
      <c r="X38" s="103">
        <f t="shared" si="36"/>
        <v>756</v>
      </c>
      <c r="Y38" s="103"/>
      <c r="Z38" s="391">
        <f t="shared" si="34"/>
        <v>2084</v>
      </c>
      <c r="AA38" s="96">
        <f>SUM(AA39+AA46)</f>
        <v>144</v>
      </c>
      <c r="AB38" s="2">
        <f>SUM(S38:X38)</f>
        <v>2084</v>
      </c>
    </row>
    <row r="39" spans="1:29" ht="18" customHeight="1" thickBot="1" x14ac:dyDescent="0.2">
      <c r="A39" s="390" t="s">
        <v>55</v>
      </c>
      <c r="B39" s="98" t="s">
        <v>56</v>
      </c>
      <c r="C39" s="99"/>
      <c r="D39" s="100"/>
      <c r="E39" s="100"/>
      <c r="F39" s="100"/>
      <c r="G39" s="100"/>
      <c r="H39" s="101"/>
      <c r="I39" s="101"/>
      <c r="J39" s="97"/>
      <c r="K39" s="100"/>
      <c r="L39" s="97">
        <f t="shared" ref="L39:L46" si="37">SUM(M39:N39)</f>
        <v>401</v>
      </c>
      <c r="M39" s="284">
        <f>SUM(M40:M45)</f>
        <v>127</v>
      </c>
      <c r="N39" s="103">
        <f t="shared" ref="N39:X39" si="38">SUM(N40:N45)</f>
        <v>274</v>
      </c>
      <c r="O39" s="103">
        <f t="shared" si="38"/>
        <v>77</v>
      </c>
      <c r="P39" s="103">
        <f t="shared" si="38"/>
        <v>197</v>
      </c>
      <c r="Q39" s="103">
        <f t="shared" si="38"/>
        <v>0</v>
      </c>
      <c r="R39" s="104">
        <f t="shared" si="38"/>
        <v>0</v>
      </c>
      <c r="S39" s="102">
        <f t="shared" si="38"/>
        <v>95</v>
      </c>
      <c r="T39" s="104">
        <f t="shared" si="38"/>
        <v>91</v>
      </c>
      <c r="U39" s="115">
        <f t="shared" si="38"/>
        <v>14</v>
      </c>
      <c r="V39" s="104">
        <f t="shared" si="38"/>
        <v>0</v>
      </c>
      <c r="W39" s="102">
        <f t="shared" si="38"/>
        <v>74</v>
      </c>
      <c r="X39" s="103">
        <f t="shared" si="38"/>
        <v>0</v>
      </c>
      <c r="Y39" s="103"/>
      <c r="Z39" s="388">
        <f t="shared" si="34"/>
        <v>274</v>
      </c>
      <c r="AA39" s="105">
        <f>SUM(AA40:AA45)</f>
        <v>50</v>
      </c>
      <c r="AB39" s="2">
        <f>SUM(S39:X39)</f>
        <v>274</v>
      </c>
    </row>
    <row r="40" spans="1:29" ht="29.25" customHeight="1" thickBot="1" x14ac:dyDescent="0.2">
      <c r="A40" s="78" t="s">
        <v>57</v>
      </c>
      <c r="B40" s="386" t="s">
        <v>58</v>
      </c>
      <c r="C40" s="74"/>
      <c r="D40" s="75"/>
      <c r="E40" s="75"/>
      <c r="F40" s="75"/>
      <c r="G40" s="75"/>
      <c r="H40" s="76"/>
      <c r="I40" s="76" t="s">
        <v>115</v>
      </c>
      <c r="J40" s="77"/>
      <c r="K40" s="75"/>
      <c r="L40" s="78">
        <f t="shared" si="37"/>
        <v>58</v>
      </c>
      <c r="M40" s="268">
        <v>16</v>
      </c>
      <c r="N40" s="110">
        <v>42</v>
      </c>
      <c r="O40" s="80">
        <f>N40-P40</f>
        <v>13</v>
      </c>
      <c r="P40" s="80">
        <v>29</v>
      </c>
      <c r="Q40" s="80"/>
      <c r="R40" s="78"/>
      <c r="S40" s="80"/>
      <c r="T40" s="106"/>
      <c r="U40" s="95"/>
      <c r="V40" s="106"/>
      <c r="W40" s="95">
        <v>42</v>
      </c>
      <c r="X40" s="80"/>
      <c r="Y40" s="75"/>
      <c r="Z40" s="387">
        <f t="shared" si="34"/>
        <v>42</v>
      </c>
      <c r="AA40" s="109">
        <v>10</v>
      </c>
    </row>
    <row r="41" spans="1:29" ht="17.25" customHeight="1" thickBot="1" x14ac:dyDescent="0.25">
      <c r="A41" s="57" t="s">
        <v>59</v>
      </c>
      <c r="B41" s="325" t="s">
        <v>60</v>
      </c>
      <c r="C41" s="5"/>
      <c r="D41" s="8" t="s">
        <v>115</v>
      </c>
      <c r="E41" s="4"/>
      <c r="F41" s="4"/>
      <c r="G41" s="4"/>
      <c r="H41" s="8"/>
      <c r="I41" s="8"/>
      <c r="J41" s="6"/>
      <c r="K41" s="4"/>
      <c r="L41" s="326">
        <f t="shared" si="37"/>
        <v>59</v>
      </c>
      <c r="M41" s="49">
        <v>17</v>
      </c>
      <c r="N41" s="110">
        <v>42</v>
      </c>
      <c r="O41" s="61">
        <f t="shared" ref="O41:O45" si="39">N41-P41</f>
        <v>13</v>
      </c>
      <c r="P41" s="61">
        <v>29</v>
      </c>
      <c r="Q41" s="61"/>
      <c r="R41" s="57"/>
      <c r="S41" s="61">
        <v>17</v>
      </c>
      <c r="T41" s="57">
        <v>25</v>
      </c>
      <c r="U41" s="89"/>
      <c r="V41" s="57"/>
      <c r="W41" s="89"/>
      <c r="X41" s="61"/>
      <c r="Y41" s="4"/>
      <c r="Z41" s="108">
        <f t="shared" si="34"/>
        <v>42</v>
      </c>
      <c r="AA41" s="109">
        <v>10</v>
      </c>
    </row>
    <row r="42" spans="1:29" ht="20.25" customHeight="1" thickBot="1" x14ac:dyDescent="0.2">
      <c r="A42" s="57" t="s">
        <v>61</v>
      </c>
      <c r="B42" s="111" t="s">
        <v>62</v>
      </c>
      <c r="C42" s="5"/>
      <c r="D42" s="313" t="s">
        <v>114</v>
      </c>
      <c r="E42" s="4"/>
      <c r="F42" s="4"/>
      <c r="G42" s="4"/>
      <c r="H42" s="8"/>
      <c r="I42" s="8"/>
      <c r="J42" s="6"/>
      <c r="K42" s="4"/>
      <c r="L42" s="64">
        <f t="shared" si="37"/>
        <v>92</v>
      </c>
      <c r="M42" s="269">
        <v>30</v>
      </c>
      <c r="N42" s="110">
        <v>62</v>
      </c>
      <c r="O42" s="61">
        <f t="shared" si="39"/>
        <v>19</v>
      </c>
      <c r="P42" s="61">
        <v>43</v>
      </c>
      <c r="Q42" s="61"/>
      <c r="R42" s="57"/>
      <c r="S42" s="61">
        <v>34</v>
      </c>
      <c r="T42" s="57">
        <v>28</v>
      </c>
      <c r="U42" s="89"/>
      <c r="V42" s="57"/>
      <c r="W42" s="89"/>
      <c r="X42" s="61"/>
      <c r="Y42" s="4"/>
      <c r="Z42" s="108">
        <f t="shared" si="34"/>
        <v>62</v>
      </c>
      <c r="AA42" s="109">
        <v>10</v>
      </c>
    </row>
    <row r="43" spans="1:29" ht="12.75" thickBot="1" x14ac:dyDescent="0.2">
      <c r="A43" s="57" t="s">
        <v>63</v>
      </c>
      <c r="B43" s="111" t="s">
        <v>64</v>
      </c>
      <c r="C43" s="5"/>
      <c r="D43" s="313" t="s">
        <v>114</v>
      </c>
      <c r="E43" s="314"/>
      <c r="F43" s="4"/>
      <c r="G43" s="4"/>
      <c r="H43" s="8"/>
      <c r="I43" s="8"/>
      <c r="J43" s="6"/>
      <c r="K43" s="4"/>
      <c r="L43" s="64">
        <f t="shared" si="37"/>
        <v>72</v>
      </c>
      <c r="M43" s="269">
        <v>24</v>
      </c>
      <c r="N43" s="110">
        <v>48</v>
      </c>
      <c r="O43" s="61">
        <f t="shared" si="39"/>
        <v>14</v>
      </c>
      <c r="P43" s="61">
        <v>34</v>
      </c>
      <c r="Q43" s="61"/>
      <c r="R43" s="57"/>
      <c r="S43" s="61">
        <v>28</v>
      </c>
      <c r="T43" s="57">
        <v>20</v>
      </c>
      <c r="U43" s="89"/>
      <c r="V43" s="57"/>
      <c r="W43" s="89"/>
      <c r="X43" s="61"/>
      <c r="Y43" s="4"/>
      <c r="Z43" s="108">
        <f t="shared" si="34"/>
        <v>48</v>
      </c>
      <c r="AA43" s="109">
        <v>10</v>
      </c>
    </row>
    <row r="44" spans="1:29" ht="17.25" customHeight="1" thickBot="1" x14ac:dyDescent="0.2">
      <c r="A44" s="57" t="s">
        <v>65</v>
      </c>
      <c r="B44" s="111" t="s">
        <v>66</v>
      </c>
      <c r="C44" s="5"/>
      <c r="D44" s="8"/>
      <c r="E44" s="8" t="s">
        <v>115</v>
      </c>
      <c r="F44" s="4"/>
      <c r="G44" s="4"/>
      <c r="H44" s="8"/>
      <c r="I44" s="8"/>
      <c r="J44" s="6"/>
      <c r="K44" s="4"/>
      <c r="L44" s="64">
        <f t="shared" si="37"/>
        <v>72</v>
      </c>
      <c r="M44" s="49">
        <v>24</v>
      </c>
      <c r="N44" s="110">
        <v>48</v>
      </c>
      <c r="O44" s="61">
        <f t="shared" si="39"/>
        <v>8</v>
      </c>
      <c r="P44" s="61">
        <v>40</v>
      </c>
      <c r="Q44" s="61"/>
      <c r="R44" s="57"/>
      <c r="S44" s="61">
        <v>16</v>
      </c>
      <c r="T44" s="57">
        <v>18</v>
      </c>
      <c r="U44" s="89">
        <v>14</v>
      </c>
      <c r="V44" s="57"/>
      <c r="W44" s="89"/>
      <c r="X44" s="61"/>
      <c r="Y44" s="4"/>
      <c r="Z44" s="108">
        <f t="shared" si="34"/>
        <v>48</v>
      </c>
      <c r="AA44" s="109">
        <v>10</v>
      </c>
    </row>
    <row r="45" spans="1:29" ht="21.75" customHeight="1" thickBot="1" x14ac:dyDescent="0.2">
      <c r="A45" s="57" t="s">
        <v>67</v>
      </c>
      <c r="B45" s="111" t="s">
        <v>68</v>
      </c>
      <c r="C45" s="5"/>
      <c r="D45" s="4"/>
      <c r="E45" s="4"/>
      <c r="F45" s="4"/>
      <c r="G45" s="4"/>
      <c r="H45" s="8"/>
      <c r="I45" s="8" t="s">
        <v>115</v>
      </c>
      <c r="J45" s="6"/>
      <c r="K45" s="4"/>
      <c r="L45" s="129">
        <f t="shared" si="37"/>
        <v>48</v>
      </c>
      <c r="M45" s="49">
        <v>16</v>
      </c>
      <c r="N45" s="110">
        <v>32</v>
      </c>
      <c r="O45" s="61">
        <f t="shared" si="39"/>
        <v>10</v>
      </c>
      <c r="P45" s="61">
        <v>22</v>
      </c>
      <c r="Q45" s="61"/>
      <c r="R45" s="57"/>
      <c r="S45" s="61"/>
      <c r="T45" s="57"/>
      <c r="U45" s="89"/>
      <c r="V45" s="57"/>
      <c r="W45" s="89">
        <v>32</v>
      </c>
      <c r="X45" s="61"/>
      <c r="Y45" s="4"/>
      <c r="Z45" s="135">
        <f t="shared" si="34"/>
        <v>32</v>
      </c>
      <c r="AA45" s="109"/>
    </row>
    <row r="46" spans="1:29" ht="20.25" customHeight="1" thickBot="1" x14ac:dyDescent="0.2">
      <c r="A46" s="104" t="s">
        <v>69</v>
      </c>
      <c r="B46" s="113" t="s">
        <v>140</v>
      </c>
      <c r="C46" s="99"/>
      <c r="D46" s="100"/>
      <c r="E46" s="100"/>
      <c r="F46" s="100"/>
      <c r="G46" s="100"/>
      <c r="H46" s="101"/>
      <c r="I46" s="101"/>
      <c r="J46" s="97"/>
      <c r="K46" s="100"/>
      <c r="L46" s="97">
        <f t="shared" si="37"/>
        <v>2003</v>
      </c>
      <c r="M46" s="284">
        <f>SUM(M48+M53+M58+M63)</f>
        <v>193</v>
      </c>
      <c r="N46" s="103">
        <f>SUM(N48+N53+N58+N63)</f>
        <v>1810</v>
      </c>
      <c r="O46" s="103">
        <f>N46-P46</f>
        <v>1526</v>
      </c>
      <c r="P46" s="103">
        <f>SUM(P49+P54+P59+P64)</f>
        <v>284</v>
      </c>
      <c r="Q46" s="103">
        <f t="shared" ref="Q46:X46" si="40">SUM(Q48+Q53+Q58+Q63)</f>
        <v>0</v>
      </c>
      <c r="R46" s="114">
        <f t="shared" si="40"/>
        <v>0</v>
      </c>
      <c r="S46" s="115">
        <f t="shared" si="40"/>
        <v>156</v>
      </c>
      <c r="T46" s="104">
        <f t="shared" si="40"/>
        <v>252</v>
      </c>
      <c r="U46" s="102">
        <f t="shared" si="40"/>
        <v>155</v>
      </c>
      <c r="V46" s="104">
        <f t="shared" si="40"/>
        <v>253</v>
      </c>
      <c r="W46" s="102">
        <f t="shared" si="40"/>
        <v>238</v>
      </c>
      <c r="X46" s="103">
        <f t="shared" si="40"/>
        <v>756</v>
      </c>
      <c r="Y46" s="103"/>
      <c r="Z46" s="388">
        <f t="shared" si="34"/>
        <v>1810</v>
      </c>
      <c r="AA46" s="105">
        <f>SUM(AA48+AA53+AA58+AA63)</f>
        <v>94</v>
      </c>
      <c r="AB46" s="2">
        <f>SUM(S46:X46)</f>
        <v>1810</v>
      </c>
      <c r="AC46" s="2">
        <v>94</v>
      </c>
    </row>
    <row r="47" spans="1:29" ht="18.75" customHeight="1" thickBot="1" x14ac:dyDescent="0.2">
      <c r="A47" s="104"/>
      <c r="B47" s="263" t="s">
        <v>143</v>
      </c>
      <c r="C47" s="264"/>
      <c r="D47" s="100"/>
      <c r="E47" s="100"/>
      <c r="F47" s="100"/>
      <c r="G47" s="100"/>
      <c r="H47" s="101"/>
      <c r="I47" s="101"/>
      <c r="J47" s="97"/>
      <c r="K47" s="100"/>
      <c r="L47" s="103">
        <f t="shared" ref="L47" si="41">L49+L54+L59+L64</f>
        <v>599</v>
      </c>
      <c r="M47" s="285">
        <v>193</v>
      </c>
      <c r="N47" s="103">
        <f>N49+N54+N59+N64</f>
        <v>406</v>
      </c>
      <c r="O47" s="103">
        <f t="shared" ref="O47:R47" si="42">O49+O54+O59+O64</f>
        <v>122</v>
      </c>
      <c r="P47" s="103">
        <f t="shared" si="42"/>
        <v>284</v>
      </c>
      <c r="Q47" s="103">
        <f t="shared" si="42"/>
        <v>0</v>
      </c>
      <c r="R47" s="103">
        <f t="shared" si="42"/>
        <v>0</v>
      </c>
      <c r="S47" s="102"/>
      <c r="T47" s="104"/>
      <c r="U47" s="102"/>
      <c r="V47" s="104"/>
      <c r="W47" s="102"/>
      <c r="X47" s="103"/>
      <c r="Y47" s="103"/>
      <c r="Z47" s="388"/>
      <c r="AA47" s="105"/>
    </row>
    <row r="48" spans="1:29" s="180" customFormat="1" ht="18.75" customHeight="1" thickBot="1" x14ac:dyDescent="0.25">
      <c r="A48" s="170" t="s">
        <v>70</v>
      </c>
      <c r="B48" s="171" t="s">
        <v>71</v>
      </c>
      <c r="C48" s="172"/>
      <c r="D48" s="173"/>
      <c r="E48" s="173"/>
      <c r="F48" s="173"/>
      <c r="G48" s="173"/>
      <c r="H48" s="174"/>
      <c r="I48" s="174"/>
      <c r="J48" s="175"/>
      <c r="K48" s="173"/>
      <c r="L48" s="175">
        <f t="shared" ref="L48:L68" si="43">SUM(M48:N48)</f>
        <v>820</v>
      </c>
      <c r="M48" s="166">
        <f>SUM(M49)</f>
        <v>73</v>
      </c>
      <c r="N48" s="177">
        <v>747</v>
      </c>
      <c r="O48" s="173"/>
      <c r="P48" s="173"/>
      <c r="Q48" s="173"/>
      <c r="R48" s="175"/>
      <c r="S48" s="177">
        <f>SUM(S49:S51)</f>
        <v>76</v>
      </c>
      <c r="T48" s="170">
        <f t="shared" ref="T48:X48" si="44">SUM(T49:T51)</f>
        <v>73</v>
      </c>
      <c r="U48" s="176">
        <f t="shared" si="44"/>
        <v>56</v>
      </c>
      <c r="V48" s="170">
        <f t="shared" si="44"/>
        <v>115</v>
      </c>
      <c r="W48" s="176">
        <f t="shared" si="44"/>
        <v>97</v>
      </c>
      <c r="X48" s="177">
        <f t="shared" si="44"/>
        <v>330</v>
      </c>
      <c r="Y48" s="177"/>
      <c r="Z48" s="235">
        <f t="shared" si="34"/>
        <v>747</v>
      </c>
      <c r="AA48" s="179">
        <f>SUM(AA49:AA51)</f>
        <v>20</v>
      </c>
    </row>
    <row r="49" spans="1:27" ht="16.5" customHeight="1" thickBot="1" x14ac:dyDescent="0.25">
      <c r="A49" s="57" t="s">
        <v>72</v>
      </c>
      <c r="B49" s="116" t="s">
        <v>73</v>
      </c>
      <c r="C49" s="59"/>
      <c r="D49" s="117"/>
      <c r="E49" s="4"/>
      <c r="F49" s="4"/>
      <c r="G49" s="4"/>
      <c r="H49" s="117"/>
      <c r="I49" s="314" t="s">
        <v>114</v>
      </c>
      <c r="J49" s="8"/>
      <c r="K49" s="8"/>
      <c r="L49" s="324">
        <f t="shared" si="43"/>
        <v>226</v>
      </c>
      <c r="M49" s="49">
        <v>73</v>
      </c>
      <c r="N49" s="118">
        <v>153</v>
      </c>
      <c r="O49" s="61">
        <f>N49-P49</f>
        <v>46</v>
      </c>
      <c r="P49" s="88">
        <v>107</v>
      </c>
      <c r="Q49" s="61"/>
      <c r="R49" s="57"/>
      <c r="S49" s="61">
        <v>16</v>
      </c>
      <c r="T49" s="57">
        <v>25</v>
      </c>
      <c r="U49" s="89">
        <v>32</v>
      </c>
      <c r="V49" s="57">
        <v>55</v>
      </c>
      <c r="W49" s="89">
        <v>25</v>
      </c>
      <c r="X49" s="61"/>
      <c r="Y49" s="4"/>
      <c r="Z49" s="119">
        <f t="shared" si="34"/>
        <v>153</v>
      </c>
      <c r="AA49" s="109">
        <v>20</v>
      </c>
    </row>
    <row r="50" spans="1:27" s="180" customFormat="1" ht="15.75" customHeight="1" x14ac:dyDescent="0.15">
      <c r="A50" s="181" t="s">
        <v>74</v>
      </c>
      <c r="B50" s="182" t="s">
        <v>10</v>
      </c>
      <c r="C50" s="183"/>
      <c r="D50" s="183" t="s">
        <v>115</v>
      </c>
      <c r="E50" s="183"/>
      <c r="F50" s="183" t="s">
        <v>115</v>
      </c>
      <c r="G50" s="183" t="s">
        <v>115</v>
      </c>
      <c r="H50" s="183" t="s">
        <v>115</v>
      </c>
      <c r="I50" s="183" t="s">
        <v>115</v>
      </c>
      <c r="J50" s="428"/>
      <c r="K50" s="183"/>
      <c r="L50" s="223">
        <f t="shared" si="43"/>
        <v>264</v>
      </c>
      <c r="M50" s="271" t="s">
        <v>75</v>
      </c>
      <c r="N50" s="185">
        <v>264</v>
      </c>
      <c r="O50" s="185" t="s">
        <v>76</v>
      </c>
      <c r="P50" s="460"/>
      <c r="Q50" s="460"/>
      <c r="R50" s="181"/>
      <c r="S50" s="185">
        <v>60</v>
      </c>
      <c r="T50" s="181">
        <v>48</v>
      </c>
      <c r="U50" s="405">
        <v>24</v>
      </c>
      <c r="V50" s="414">
        <v>60</v>
      </c>
      <c r="W50" s="405">
        <v>72</v>
      </c>
      <c r="X50" s="186"/>
      <c r="Y50" s="187"/>
      <c r="Z50" s="188">
        <f t="shared" si="34"/>
        <v>264</v>
      </c>
      <c r="AA50" s="189"/>
    </row>
    <row r="51" spans="1:27" s="180" customFormat="1" ht="20.25" customHeight="1" thickBot="1" x14ac:dyDescent="0.2">
      <c r="A51" s="190" t="s">
        <v>77</v>
      </c>
      <c r="B51" s="191" t="s">
        <v>78</v>
      </c>
      <c r="C51" s="192"/>
      <c r="D51" s="193"/>
      <c r="E51" s="193"/>
      <c r="F51" s="193"/>
      <c r="G51" s="194"/>
      <c r="H51" s="194"/>
      <c r="I51" s="194"/>
      <c r="J51" s="183" t="s">
        <v>115</v>
      </c>
      <c r="K51" s="195"/>
      <c r="L51" s="234">
        <f t="shared" si="43"/>
        <v>330</v>
      </c>
      <c r="M51" s="272" t="s">
        <v>75</v>
      </c>
      <c r="N51" s="197">
        <v>330</v>
      </c>
      <c r="O51" s="197" t="s">
        <v>76</v>
      </c>
      <c r="P51" s="469"/>
      <c r="Q51" s="469"/>
      <c r="R51" s="190"/>
      <c r="S51" s="197"/>
      <c r="T51" s="190"/>
      <c r="U51" s="196"/>
      <c r="V51" s="190"/>
      <c r="W51" s="196"/>
      <c r="X51" s="197">
        <v>330</v>
      </c>
      <c r="Y51" s="198"/>
      <c r="Z51" s="199">
        <f t="shared" si="34"/>
        <v>330</v>
      </c>
      <c r="AA51" s="200"/>
    </row>
    <row r="52" spans="1:27" ht="18.75" customHeight="1" thickBot="1" x14ac:dyDescent="0.2">
      <c r="A52" s="78" t="s">
        <v>79</v>
      </c>
      <c r="B52" s="120" t="s">
        <v>80</v>
      </c>
      <c r="C52" s="75"/>
      <c r="D52" s="121"/>
      <c r="E52" s="121"/>
      <c r="F52" s="121"/>
      <c r="G52" s="121"/>
      <c r="H52" s="121"/>
      <c r="I52" s="121"/>
      <c r="J52" s="121" t="s">
        <v>116</v>
      </c>
      <c r="K52" s="121"/>
      <c r="L52" s="62">
        <f t="shared" si="43"/>
        <v>0</v>
      </c>
      <c r="M52" s="273"/>
      <c r="N52" s="121"/>
      <c r="O52" s="121"/>
      <c r="P52" s="121"/>
      <c r="Q52" s="121"/>
      <c r="R52" s="121"/>
      <c r="S52" s="318"/>
      <c r="T52" s="137"/>
      <c r="U52" s="121"/>
      <c r="V52" s="316"/>
      <c r="W52" s="121"/>
      <c r="X52" s="39"/>
      <c r="Y52" s="121"/>
      <c r="Z52" s="122">
        <f t="shared" si="34"/>
        <v>0</v>
      </c>
      <c r="AA52" s="123"/>
    </row>
    <row r="53" spans="1:27" s="180" customFormat="1" ht="21" customHeight="1" thickBot="1" x14ac:dyDescent="0.2">
      <c r="A53" s="170" t="s">
        <v>81</v>
      </c>
      <c r="B53" s="201" t="s">
        <v>82</v>
      </c>
      <c r="C53" s="202"/>
      <c r="D53" s="173"/>
      <c r="E53" s="173"/>
      <c r="F53" s="173"/>
      <c r="G53" s="173"/>
      <c r="H53" s="174"/>
      <c r="I53" s="174"/>
      <c r="J53" s="175"/>
      <c r="K53" s="173"/>
      <c r="L53" s="175">
        <f t="shared" si="43"/>
        <v>271</v>
      </c>
      <c r="M53" s="166">
        <f t="shared" ref="M53:X53" si="45">SUM(M54:M56)</f>
        <v>35</v>
      </c>
      <c r="N53" s="177">
        <f t="shared" si="45"/>
        <v>236</v>
      </c>
      <c r="O53" s="177">
        <f t="shared" si="45"/>
        <v>22</v>
      </c>
      <c r="P53" s="177">
        <f t="shared" si="45"/>
        <v>52</v>
      </c>
      <c r="Q53" s="177">
        <f t="shared" si="45"/>
        <v>0</v>
      </c>
      <c r="R53" s="203">
        <f t="shared" si="45"/>
        <v>0</v>
      </c>
      <c r="S53" s="204">
        <f t="shared" si="45"/>
        <v>28</v>
      </c>
      <c r="T53" s="170">
        <f t="shared" si="45"/>
        <v>47</v>
      </c>
      <c r="U53" s="176">
        <f t="shared" si="45"/>
        <v>35</v>
      </c>
      <c r="V53" s="170">
        <f t="shared" si="45"/>
        <v>60</v>
      </c>
      <c r="W53" s="176">
        <f t="shared" si="45"/>
        <v>12</v>
      </c>
      <c r="X53" s="177">
        <f t="shared" si="45"/>
        <v>54</v>
      </c>
      <c r="Y53" s="177"/>
      <c r="Z53" s="205">
        <f t="shared" si="34"/>
        <v>236</v>
      </c>
      <c r="AA53" s="184">
        <f>SUM(AA54:AA56)</f>
        <v>29</v>
      </c>
    </row>
    <row r="54" spans="1:27" ht="21" customHeight="1" thickBot="1" x14ac:dyDescent="0.2">
      <c r="A54" s="57" t="s">
        <v>83</v>
      </c>
      <c r="B54" s="111" t="s">
        <v>84</v>
      </c>
      <c r="C54" s="124"/>
      <c r="D54" s="125"/>
      <c r="E54" s="126"/>
      <c r="F54" s="126"/>
      <c r="G54" s="126"/>
      <c r="H54" s="312" t="s">
        <v>114</v>
      </c>
      <c r="I54" s="312"/>
      <c r="J54" s="127"/>
      <c r="K54" s="127"/>
      <c r="L54" s="62">
        <f t="shared" si="43"/>
        <v>109</v>
      </c>
      <c r="M54" s="274">
        <v>35</v>
      </c>
      <c r="N54" s="128">
        <v>74</v>
      </c>
      <c r="O54" s="128">
        <f>N54-P54</f>
        <v>22</v>
      </c>
      <c r="P54" s="286">
        <v>52</v>
      </c>
      <c r="Q54" s="128"/>
      <c r="R54" s="129"/>
      <c r="S54" s="128">
        <v>10</v>
      </c>
      <c r="T54" s="129">
        <v>17</v>
      </c>
      <c r="U54" s="93">
        <v>17</v>
      </c>
      <c r="V54" s="415">
        <v>30</v>
      </c>
      <c r="W54" s="318"/>
      <c r="X54" s="93"/>
      <c r="Y54" s="126"/>
      <c r="Z54" s="72">
        <f t="shared" si="34"/>
        <v>74</v>
      </c>
      <c r="AA54" s="130">
        <v>29</v>
      </c>
    </row>
    <row r="55" spans="1:27" s="180" customFormat="1" ht="13.5" customHeight="1" x14ac:dyDescent="0.15">
      <c r="A55" s="181" t="s">
        <v>85</v>
      </c>
      <c r="B55" s="206" t="s">
        <v>10</v>
      </c>
      <c r="C55" s="183" t="s">
        <v>115</v>
      </c>
      <c r="D55" s="183" t="s">
        <v>115</v>
      </c>
      <c r="E55" s="183" t="s">
        <v>115</v>
      </c>
      <c r="F55" s="183" t="s">
        <v>115</v>
      </c>
      <c r="G55" s="183" t="s">
        <v>115</v>
      </c>
      <c r="H55" s="183"/>
      <c r="I55" s="183" t="s">
        <v>115</v>
      </c>
      <c r="J55" s="429"/>
      <c r="K55" s="207"/>
      <c r="L55" s="328"/>
      <c r="M55" s="275" t="s">
        <v>75</v>
      </c>
      <c r="N55" s="210">
        <v>108</v>
      </c>
      <c r="O55" s="210" t="s">
        <v>76</v>
      </c>
      <c r="P55" s="470"/>
      <c r="Q55" s="470"/>
      <c r="R55" s="211"/>
      <c r="S55" s="210">
        <v>18</v>
      </c>
      <c r="T55" s="211">
        <v>30</v>
      </c>
      <c r="U55" s="209">
        <v>18</v>
      </c>
      <c r="V55" s="416">
        <v>30</v>
      </c>
      <c r="W55" s="418">
        <v>12</v>
      </c>
      <c r="X55" s="209"/>
      <c r="Y55" s="212"/>
      <c r="Z55" s="213">
        <f t="shared" si="34"/>
        <v>108</v>
      </c>
      <c r="AA55" s="214"/>
    </row>
    <row r="56" spans="1:27" s="180" customFormat="1" ht="16.5" customHeight="1" thickBot="1" x14ac:dyDescent="0.2">
      <c r="A56" s="215" t="s">
        <v>86</v>
      </c>
      <c r="B56" s="216" t="s">
        <v>78</v>
      </c>
      <c r="C56" s="217"/>
      <c r="D56" s="218"/>
      <c r="E56" s="218"/>
      <c r="F56" s="218"/>
      <c r="G56" s="219"/>
      <c r="H56" s="219"/>
      <c r="I56" s="219"/>
      <c r="J56" s="183" t="s">
        <v>115</v>
      </c>
      <c r="K56" s="220"/>
      <c r="L56" s="327">
        <v>54</v>
      </c>
      <c r="M56" s="276" t="s">
        <v>75</v>
      </c>
      <c r="N56" s="221">
        <v>54</v>
      </c>
      <c r="O56" s="221" t="s">
        <v>76</v>
      </c>
      <c r="P56" s="471"/>
      <c r="Q56" s="471"/>
      <c r="R56" s="215"/>
      <c r="S56" s="221"/>
      <c r="T56" s="215"/>
      <c r="U56" s="406"/>
      <c r="V56" s="219"/>
      <c r="W56" s="419"/>
      <c r="X56" s="406">
        <v>54</v>
      </c>
      <c r="Y56" s="222"/>
      <c r="Z56" s="178">
        <f t="shared" si="34"/>
        <v>54</v>
      </c>
      <c r="AA56" s="223"/>
    </row>
    <row r="57" spans="1:27" ht="16.5" customHeight="1" thickBot="1" x14ac:dyDescent="0.2">
      <c r="A57" s="62" t="s">
        <v>87</v>
      </c>
      <c r="B57" s="131" t="s">
        <v>80</v>
      </c>
      <c r="C57" s="70"/>
      <c r="D57" s="132"/>
      <c r="E57" s="132"/>
      <c r="F57" s="132"/>
      <c r="G57" s="132"/>
      <c r="H57" s="132"/>
      <c r="I57" s="132"/>
      <c r="J57" s="132" t="s">
        <v>116</v>
      </c>
      <c r="K57" s="132"/>
      <c r="L57" s="62">
        <f t="shared" si="43"/>
        <v>0</v>
      </c>
      <c r="M57" s="277"/>
      <c r="N57" s="132"/>
      <c r="O57" s="132"/>
      <c r="P57" s="132"/>
      <c r="Q57" s="132"/>
      <c r="R57" s="133"/>
      <c r="S57" s="318"/>
      <c r="T57" s="133"/>
      <c r="U57" s="132"/>
      <c r="V57" s="132"/>
      <c r="W57" s="318"/>
      <c r="X57" s="132"/>
      <c r="Y57" s="132"/>
      <c r="Z57" s="72">
        <f t="shared" si="34"/>
        <v>0</v>
      </c>
      <c r="AA57" s="62"/>
    </row>
    <row r="58" spans="1:27" s="180" customFormat="1" ht="23.25" customHeight="1" thickBot="1" x14ac:dyDescent="0.2">
      <c r="A58" s="170" t="s">
        <v>88</v>
      </c>
      <c r="B58" s="224" t="s">
        <v>89</v>
      </c>
      <c r="C58" s="225"/>
      <c r="D58" s="226"/>
      <c r="E58" s="226"/>
      <c r="F58" s="226"/>
      <c r="G58" s="226"/>
      <c r="H58" s="227"/>
      <c r="I58" s="227"/>
      <c r="J58" s="228"/>
      <c r="K58" s="227"/>
      <c r="L58" s="208">
        <f t="shared" si="43"/>
        <v>442</v>
      </c>
      <c r="M58" s="270">
        <f t="shared" ref="M58:X58" si="46">SUM(M59:M61)</f>
        <v>48</v>
      </c>
      <c r="N58" s="230">
        <f t="shared" si="46"/>
        <v>394</v>
      </c>
      <c r="O58" s="230">
        <f t="shared" si="46"/>
        <v>30</v>
      </c>
      <c r="P58" s="230">
        <f t="shared" si="46"/>
        <v>70</v>
      </c>
      <c r="Q58" s="230">
        <f t="shared" si="46"/>
        <v>0</v>
      </c>
      <c r="R58" s="231">
        <f t="shared" si="46"/>
        <v>0</v>
      </c>
      <c r="S58" s="229">
        <f t="shared" si="46"/>
        <v>29</v>
      </c>
      <c r="T58" s="231">
        <f t="shared" si="46"/>
        <v>56</v>
      </c>
      <c r="U58" s="229">
        <f t="shared" si="46"/>
        <v>29</v>
      </c>
      <c r="V58" s="417">
        <f>SUM(V59:V61)</f>
        <v>43</v>
      </c>
      <c r="W58" s="420">
        <f t="shared" si="46"/>
        <v>63</v>
      </c>
      <c r="X58" s="229">
        <f t="shared" si="46"/>
        <v>174</v>
      </c>
      <c r="Y58" s="230"/>
      <c r="Z58" s="213">
        <f t="shared" si="34"/>
        <v>394</v>
      </c>
      <c r="AA58" s="208">
        <f>SUM(AA59:AA61)</f>
        <v>20</v>
      </c>
    </row>
    <row r="59" spans="1:27" ht="17.25" customHeight="1" thickBot="1" x14ac:dyDescent="0.2">
      <c r="A59" s="57" t="s">
        <v>90</v>
      </c>
      <c r="B59" s="111" t="s">
        <v>91</v>
      </c>
      <c r="C59" s="69"/>
      <c r="D59" s="134"/>
      <c r="E59" s="70"/>
      <c r="F59" s="70"/>
      <c r="G59" s="70"/>
      <c r="H59" s="134"/>
      <c r="I59" s="71" t="s">
        <v>114</v>
      </c>
      <c r="J59" s="71"/>
      <c r="K59" s="71"/>
      <c r="L59" s="62">
        <f t="shared" si="43"/>
        <v>148</v>
      </c>
      <c r="M59" s="274">
        <v>48</v>
      </c>
      <c r="N59" s="128">
        <v>100</v>
      </c>
      <c r="O59" s="128">
        <f>N59-P59</f>
        <v>30</v>
      </c>
      <c r="P59" s="286">
        <v>70</v>
      </c>
      <c r="Q59" s="128"/>
      <c r="R59" s="129"/>
      <c r="S59" s="93">
        <v>17</v>
      </c>
      <c r="T59" s="129">
        <v>20</v>
      </c>
      <c r="U59" s="93">
        <v>17</v>
      </c>
      <c r="V59" s="415">
        <v>13</v>
      </c>
      <c r="W59" s="421">
        <v>33</v>
      </c>
      <c r="X59" s="93"/>
      <c r="Y59" s="126"/>
      <c r="Z59" s="135">
        <f t="shared" si="34"/>
        <v>100</v>
      </c>
      <c r="AA59" s="130">
        <v>20</v>
      </c>
    </row>
    <row r="60" spans="1:27" s="180" customFormat="1" ht="17.25" customHeight="1" x14ac:dyDescent="0.15">
      <c r="A60" s="181" t="s">
        <v>92</v>
      </c>
      <c r="B60" s="206" t="s">
        <v>10</v>
      </c>
      <c r="C60" s="183"/>
      <c r="D60" s="183" t="s">
        <v>115</v>
      </c>
      <c r="E60" s="183"/>
      <c r="F60" s="183" t="s">
        <v>115</v>
      </c>
      <c r="G60" s="183" t="s">
        <v>115</v>
      </c>
      <c r="H60" s="183" t="s">
        <v>115</v>
      </c>
      <c r="I60" s="183" t="s">
        <v>115</v>
      </c>
      <c r="J60" s="429"/>
      <c r="K60" s="207"/>
      <c r="L60" s="327">
        <v>120</v>
      </c>
      <c r="M60" s="275" t="s">
        <v>75</v>
      </c>
      <c r="N60" s="210">
        <v>120</v>
      </c>
      <c r="O60" s="210" t="s">
        <v>76</v>
      </c>
      <c r="P60" s="470"/>
      <c r="Q60" s="470"/>
      <c r="R60" s="211"/>
      <c r="S60" s="209">
        <v>12</v>
      </c>
      <c r="T60" s="236">
        <v>36</v>
      </c>
      <c r="U60" s="209">
        <v>12</v>
      </c>
      <c r="V60" s="416">
        <v>30</v>
      </c>
      <c r="W60" s="418">
        <v>30</v>
      </c>
      <c r="X60" s="209"/>
      <c r="Y60" s="212"/>
      <c r="Z60" s="213">
        <f t="shared" si="34"/>
        <v>120</v>
      </c>
      <c r="AA60" s="214"/>
    </row>
    <row r="61" spans="1:27" s="180" customFormat="1" ht="15.75" customHeight="1" thickBot="1" x14ac:dyDescent="0.2">
      <c r="A61" s="190" t="s">
        <v>93</v>
      </c>
      <c r="B61" s="232" t="s">
        <v>78</v>
      </c>
      <c r="C61" s="192"/>
      <c r="D61" s="193"/>
      <c r="E61" s="193"/>
      <c r="F61" s="193"/>
      <c r="G61" s="194"/>
      <c r="H61" s="194"/>
      <c r="I61" s="194"/>
      <c r="J61" s="183" t="s">
        <v>115</v>
      </c>
      <c r="K61" s="195"/>
      <c r="L61" s="234">
        <v>174</v>
      </c>
      <c r="M61" s="272" t="s">
        <v>75</v>
      </c>
      <c r="N61" s="197">
        <v>174</v>
      </c>
      <c r="O61" s="197" t="s">
        <v>76</v>
      </c>
      <c r="P61" s="469"/>
      <c r="Q61" s="469"/>
      <c r="R61" s="190"/>
      <c r="S61" s="196"/>
      <c r="T61" s="190"/>
      <c r="U61" s="196"/>
      <c r="V61" s="194"/>
      <c r="W61" s="422"/>
      <c r="X61" s="196">
        <v>174</v>
      </c>
      <c r="Y61" s="233"/>
      <c r="Z61" s="199">
        <f t="shared" si="34"/>
        <v>174</v>
      </c>
      <c r="AA61" s="234"/>
    </row>
    <row r="62" spans="1:27" ht="20.25" customHeight="1" thickBot="1" x14ac:dyDescent="0.2">
      <c r="A62" s="136" t="s">
        <v>94</v>
      </c>
      <c r="B62" s="120" t="s">
        <v>80</v>
      </c>
      <c r="C62" s="75"/>
      <c r="D62" s="121"/>
      <c r="E62" s="121"/>
      <c r="F62" s="121"/>
      <c r="G62" s="121"/>
      <c r="H62" s="121"/>
      <c r="I62" s="121"/>
      <c r="J62" s="121" t="s">
        <v>116</v>
      </c>
      <c r="K62" s="121"/>
      <c r="L62" s="81">
        <f t="shared" si="43"/>
        <v>0</v>
      </c>
      <c r="M62" s="273"/>
      <c r="N62" s="121"/>
      <c r="O62" s="121"/>
      <c r="P62" s="121"/>
      <c r="Q62" s="121"/>
      <c r="R62" s="137"/>
      <c r="S62" s="318"/>
      <c r="T62" s="137"/>
      <c r="U62" s="318"/>
      <c r="V62" s="121"/>
      <c r="W62" s="423"/>
      <c r="X62" s="121"/>
      <c r="Y62" s="121"/>
      <c r="Z62" s="72">
        <f t="shared" si="34"/>
        <v>0</v>
      </c>
      <c r="AA62" s="123"/>
    </row>
    <row r="63" spans="1:27" s="180" customFormat="1" ht="17.25" customHeight="1" thickBot="1" x14ac:dyDescent="0.2">
      <c r="A63" s="170" t="s">
        <v>95</v>
      </c>
      <c r="B63" s="201" t="s">
        <v>96</v>
      </c>
      <c r="C63" s="202"/>
      <c r="D63" s="173"/>
      <c r="E63" s="173"/>
      <c r="F63" s="173"/>
      <c r="G63" s="173"/>
      <c r="H63" s="174"/>
      <c r="I63" s="174"/>
      <c r="J63" s="175"/>
      <c r="K63" s="173"/>
      <c r="L63" s="175">
        <f t="shared" si="43"/>
        <v>470</v>
      </c>
      <c r="M63" s="166">
        <f t="shared" ref="M63:X63" si="47">SUM(M64:M66)</f>
        <v>37</v>
      </c>
      <c r="N63" s="177">
        <f t="shared" si="47"/>
        <v>433</v>
      </c>
      <c r="O63" s="177">
        <f t="shared" si="47"/>
        <v>24</v>
      </c>
      <c r="P63" s="177">
        <f t="shared" si="47"/>
        <v>55</v>
      </c>
      <c r="Q63" s="177">
        <f t="shared" si="47"/>
        <v>0</v>
      </c>
      <c r="R63" s="170">
        <f t="shared" si="47"/>
        <v>0</v>
      </c>
      <c r="S63" s="176">
        <f t="shared" si="47"/>
        <v>23</v>
      </c>
      <c r="T63" s="170">
        <f t="shared" si="47"/>
        <v>76</v>
      </c>
      <c r="U63" s="176">
        <f t="shared" si="47"/>
        <v>35</v>
      </c>
      <c r="V63" s="203">
        <f t="shared" si="47"/>
        <v>35</v>
      </c>
      <c r="W63" s="204">
        <f t="shared" si="47"/>
        <v>66</v>
      </c>
      <c r="X63" s="176">
        <f t="shared" si="47"/>
        <v>198</v>
      </c>
      <c r="Y63" s="177"/>
      <c r="Z63" s="235">
        <f t="shared" si="34"/>
        <v>433</v>
      </c>
      <c r="AA63" s="184">
        <f>SUM(AA64:AA66)</f>
        <v>25</v>
      </c>
    </row>
    <row r="64" spans="1:27" ht="18" customHeight="1" thickBot="1" x14ac:dyDescent="0.2">
      <c r="A64" s="64" t="s">
        <v>97</v>
      </c>
      <c r="B64" s="111" t="s">
        <v>98</v>
      </c>
      <c r="C64" s="69"/>
      <c r="D64" s="134"/>
      <c r="E64" s="70"/>
      <c r="F64" s="70"/>
      <c r="G64" s="70"/>
      <c r="H64" s="70" t="s">
        <v>114</v>
      </c>
      <c r="I64" s="425"/>
      <c r="J64" s="138"/>
      <c r="K64" s="139"/>
      <c r="L64" s="40">
        <f t="shared" si="43"/>
        <v>116</v>
      </c>
      <c r="M64" s="278">
        <v>37</v>
      </c>
      <c r="N64" s="38">
        <v>79</v>
      </c>
      <c r="O64" s="38">
        <f>N64-P64</f>
        <v>24</v>
      </c>
      <c r="P64" s="287">
        <v>55</v>
      </c>
      <c r="Q64" s="38"/>
      <c r="R64" s="40"/>
      <c r="S64" s="140">
        <v>11</v>
      </c>
      <c r="T64" s="316">
        <v>28</v>
      </c>
      <c r="U64" s="140">
        <v>23</v>
      </c>
      <c r="V64" s="39">
        <v>17</v>
      </c>
      <c r="W64" s="318"/>
      <c r="X64" s="140"/>
      <c r="Y64" s="70"/>
      <c r="Z64" s="72">
        <f t="shared" si="34"/>
        <v>79</v>
      </c>
      <c r="AA64" s="141">
        <v>25</v>
      </c>
    </row>
    <row r="65" spans="1:28" s="180" customFormat="1" ht="13.5" customHeight="1" x14ac:dyDescent="0.15">
      <c r="A65" s="236" t="s">
        <v>99</v>
      </c>
      <c r="B65" s="182" t="s">
        <v>10</v>
      </c>
      <c r="C65" s="183" t="s">
        <v>115</v>
      </c>
      <c r="D65" s="183" t="s">
        <v>115</v>
      </c>
      <c r="E65" s="183" t="s">
        <v>115</v>
      </c>
      <c r="F65" s="183" t="s">
        <v>115</v>
      </c>
      <c r="G65" s="183" t="s">
        <v>115</v>
      </c>
      <c r="H65" s="183"/>
      <c r="I65" s="183" t="s">
        <v>115</v>
      </c>
      <c r="J65" s="430"/>
      <c r="K65" s="212"/>
      <c r="L65" s="236">
        <v>156</v>
      </c>
      <c r="M65" s="275" t="s">
        <v>75</v>
      </c>
      <c r="N65" s="210">
        <v>156</v>
      </c>
      <c r="O65" s="210" t="s">
        <v>76</v>
      </c>
      <c r="P65" s="470"/>
      <c r="Q65" s="470"/>
      <c r="R65" s="211"/>
      <c r="S65" s="210">
        <v>12</v>
      </c>
      <c r="T65" s="211">
        <v>48</v>
      </c>
      <c r="U65" s="209">
        <v>12</v>
      </c>
      <c r="V65" s="416">
        <v>18</v>
      </c>
      <c r="W65" s="418">
        <v>66</v>
      </c>
      <c r="X65" s="209"/>
      <c r="Y65" s="212"/>
      <c r="Z65" s="213">
        <f t="shared" si="34"/>
        <v>156</v>
      </c>
      <c r="AA65" s="214"/>
    </row>
    <row r="66" spans="1:28" s="180" customFormat="1" ht="19.5" customHeight="1" thickBot="1" x14ac:dyDescent="0.2">
      <c r="A66" s="215" t="s">
        <v>100</v>
      </c>
      <c r="B66" s="216" t="s">
        <v>78</v>
      </c>
      <c r="C66" s="217"/>
      <c r="D66" s="218"/>
      <c r="E66" s="218"/>
      <c r="F66" s="218"/>
      <c r="G66" s="219"/>
      <c r="H66" s="219"/>
      <c r="I66" s="219"/>
      <c r="J66" s="183" t="s">
        <v>115</v>
      </c>
      <c r="K66" s="222"/>
      <c r="L66" s="329">
        <v>198</v>
      </c>
      <c r="M66" s="276" t="s">
        <v>75</v>
      </c>
      <c r="N66" s="221">
        <v>198</v>
      </c>
      <c r="O66" s="221" t="s">
        <v>76</v>
      </c>
      <c r="P66" s="471"/>
      <c r="Q66" s="471"/>
      <c r="R66" s="215"/>
      <c r="S66" s="221"/>
      <c r="T66" s="215"/>
      <c r="U66" s="406"/>
      <c r="V66" s="219"/>
      <c r="W66" s="424"/>
      <c r="X66" s="315">
        <v>198</v>
      </c>
      <c r="Y66" s="222"/>
      <c r="Z66" s="178">
        <f t="shared" si="34"/>
        <v>198</v>
      </c>
      <c r="AA66" s="223"/>
    </row>
    <row r="67" spans="1:28" ht="20.25" customHeight="1" thickBot="1" x14ac:dyDescent="0.2">
      <c r="A67" s="62" t="s">
        <v>101</v>
      </c>
      <c r="B67" s="131" t="s">
        <v>80</v>
      </c>
      <c r="C67" s="70"/>
      <c r="D67" s="132"/>
      <c r="E67" s="132"/>
      <c r="F67" s="132"/>
      <c r="G67" s="132"/>
      <c r="H67" s="132"/>
      <c r="I67" s="132"/>
      <c r="J67" s="133" t="s">
        <v>116</v>
      </c>
      <c r="K67" s="132"/>
      <c r="L67" s="40">
        <f t="shared" si="43"/>
        <v>0</v>
      </c>
      <c r="M67" s="277"/>
      <c r="N67" s="132"/>
      <c r="O67" s="132"/>
      <c r="P67" s="132"/>
      <c r="Q67" s="132"/>
      <c r="R67" s="133"/>
      <c r="S67" s="132"/>
      <c r="T67" s="133"/>
      <c r="U67" s="132"/>
      <c r="V67" s="132"/>
      <c r="W67" s="132"/>
      <c r="X67" s="132"/>
      <c r="Y67" s="132"/>
      <c r="Z67" s="72">
        <f t="shared" si="34"/>
        <v>0</v>
      </c>
      <c r="AA67" s="62"/>
    </row>
    <row r="68" spans="1:28" ht="23.25" customHeight="1" thickBot="1" x14ac:dyDescent="0.2">
      <c r="A68" s="34" t="s">
        <v>102</v>
      </c>
      <c r="B68" s="142" t="s">
        <v>44</v>
      </c>
      <c r="C68" s="37"/>
      <c r="D68" s="38"/>
      <c r="E68" s="38"/>
      <c r="F68" s="38"/>
      <c r="G68" s="38"/>
      <c r="H68" s="39"/>
      <c r="I68" s="138" t="s">
        <v>115</v>
      </c>
      <c r="J68" s="138"/>
      <c r="K68" s="140"/>
      <c r="L68" s="40">
        <f t="shared" si="43"/>
        <v>80</v>
      </c>
      <c r="M68" s="166">
        <v>40</v>
      </c>
      <c r="N68" s="41">
        <v>40</v>
      </c>
      <c r="O68" s="38">
        <v>2</v>
      </c>
      <c r="P68" s="38">
        <v>38</v>
      </c>
      <c r="Q68" s="38"/>
      <c r="R68" s="40"/>
      <c r="S68" s="140"/>
      <c r="T68" s="316"/>
      <c r="U68" s="394"/>
      <c r="V68" s="41"/>
      <c r="W68" s="41">
        <v>40</v>
      </c>
      <c r="X68" s="41"/>
      <c r="Y68" s="41"/>
      <c r="Z68" s="143">
        <f t="shared" si="34"/>
        <v>40</v>
      </c>
      <c r="AA68" s="62"/>
      <c r="AB68" s="2">
        <f>SUM(S68:X68)</f>
        <v>40</v>
      </c>
    </row>
    <row r="69" spans="1:28" ht="21.75" customHeight="1" thickBot="1" x14ac:dyDescent="0.2">
      <c r="A69" s="62"/>
      <c r="B69" s="237" t="s">
        <v>103</v>
      </c>
      <c r="C69" s="493"/>
      <c r="D69" s="493"/>
      <c r="E69" s="493"/>
      <c r="F69" s="493"/>
      <c r="G69" s="493"/>
      <c r="H69" s="493"/>
      <c r="I69" s="493"/>
      <c r="J69" s="493"/>
      <c r="K69" s="493"/>
      <c r="L69" s="494"/>
      <c r="M69" s="279" t="s">
        <v>75</v>
      </c>
      <c r="N69" s="238">
        <v>108</v>
      </c>
      <c r="O69" s="238" t="s">
        <v>76</v>
      </c>
      <c r="P69" s="495">
        <v>3</v>
      </c>
      <c r="Q69" s="495"/>
      <c r="R69" s="496"/>
      <c r="S69" s="239"/>
      <c r="T69" s="317">
        <v>36</v>
      </c>
      <c r="U69" s="239"/>
      <c r="V69" s="238">
        <v>72</v>
      </c>
      <c r="W69" s="238"/>
      <c r="X69" s="238"/>
      <c r="Y69" s="240">
        <v>2</v>
      </c>
      <c r="Z69" s="241">
        <f t="shared" si="34"/>
        <v>108</v>
      </c>
      <c r="AA69" s="208"/>
    </row>
    <row r="70" spans="1:28" ht="24.75" customHeight="1" thickBot="1" x14ac:dyDescent="0.2">
      <c r="A70" s="62"/>
      <c r="B70" s="237" t="s">
        <v>104</v>
      </c>
      <c r="C70" s="497"/>
      <c r="D70" s="498"/>
      <c r="E70" s="498"/>
      <c r="F70" s="498"/>
      <c r="G70" s="498"/>
      <c r="H70" s="498"/>
      <c r="I70" s="498"/>
      <c r="J70" s="498"/>
      <c r="K70" s="498"/>
      <c r="L70" s="499"/>
      <c r="M70" s="279" t="s">
        <v>75</v>
      </c>
      <c r="N70" s="238">
        <v>72</v>
      </c>
      <c r="O70" s="238" t="s">
        <v>76</v>
      </c>
      <c r="P70" s="495">
        <v>2</v>
      </c>
      <c r="Q70" s="495"/>
      <c r="R70" s="496"/>
      <c r="S70" s="239"/>
      <c r="T70" s="317"/>
      <c r="U70" s="239"/>
      <c r="V70" s="238"/>
      <c r="W70" s="238">
        <v>36</v>
      </c>
      <c r="X70" s="242">
        <v>36</v>
      </c>
      <c r="Y70" s="240"/>
      <c r="Z70" s="241">
        <f t="shared" si="34"/>
        <v>72</v>
      </c>
      <c r="AA70" s="184"/>
    </row>
    <row r="71" spans="1:28" ht="17.25" customHeight="1" thickBot="1" x14ac:dyDescent="0.2">
      <c r="A71" s="62"/>
      <c r="B71" s="243" t="s">
        <v>135</v>
      </c>
      <c r="C71" s="244"/>
      <c r="D71" s="244"/>
      <c r="E71" s="244"/>
      <c r="F71" s="244"/>
      <c r="G71" s="244"/>
      <c r="H71" s="244"/>
      <c r="I71" s="244"/>
      <c r="J71" s="244"/>
      <c r="K71" s="244"/>
      <c r="L71" s="245"/>
      <c r="M71" s="144"/>
      <c r="N71" s="246"/>
      <c r="O71" s="246"/>
      <c r="P71" s="247"/>
      <c r="Q71" s="247"/>
      <c r="R71" s="248"/>
      <c r="S71" s="249"/>
      <c r="T71" s="248"/>
      <c r="U71" s="249"/>
      <c r="V71" s="249"/>
      <c r="W71" s="249"/>
      <c r="X71" s="250"/>
      <c r="Y71" s="251"/>
      <c r="Z71" s="252"/>
      <c r="AA71" s="184"/>
    </row>
    <row r="72" spans="1:28" s="54" customFormat="1" ht="25.5" customHeight="1" thickBot="1" x14ac:dyDescent="0.2">
      <c r="A72" s="52"/>
      <c r="B72" s="500" t="s">
        <v>131</v>
      </c>
      <c r="C72" s="480"/>
      <c r="D72" s="480"/>
      <c r="E72" s="480"/>
      <c r="F72" s="480"/>
      <c r="G72" s="480"/>
      <c r="H72" s="480"/>
      <c r="I72" s="480"/>
      <c r="J72" s="480"/>
      <c r="K72" s="480"/>
      <c r="L72" s="481"/>
      <c r="M72" s="144"/>
      <c r="N72" s="145"/>
      <c r="O72" s="145"/>
      <c r="P72" s="146"/>
      <c r="Q72" s="146"/>
      <c r="R72" s="147"/>
      <c r="S72" s="258">
        <f t="shared" ref="S72:Y72" si="48">SUM(S13+S39+S49+S54+S59+S64+S68)</f>
        <v>510</v>
      </c>
      <c r="T72" s="407">
        <f t="shared" si="48"/>
        <v>666</v>
      </c>
      <c r="U72" s="258">
        <f t="shared" si="48"/>
        <v>546</v>
      </c>
      <c r="V72" s="258">
        <f t="shared" si="48"/>
        <v>654</v>
      </c>
      <c r="W72" s="258">
        <f t="shared" si="48"/>
        <v>396</v>
      </c>
      <c r="X72" s="258">
        <f t="shared" si="48"/>
        <v>0</v>
      </c>
      <c r="Y72" s="258">
        <f t="shared" si="48"/>
        <v>0</v>
      </c>
      <c r="Z72" s="259">
        <f t="shared" si="34"/>
        <v>2772</v>
      </c>
      <c r="AA72" s="184"/>
    </row>
    <row r="73" spans="1:28" ht="21" customHeight="1" thickBot="1" x14ac:dyDescent="0.2">
      <c r="A73" s="62"/>
      <c r="B73" s="490" t="s">
        <v>105</v>
      </c>
      <c r="C73" s="491"/>
      <c r="D73" s="491"/>
      <c r="E73" s="491"/>
      <c r="F73" s="491"/>
      <c r="G73" s="491"/>
      <c r="H73" s="491"/>
      <c r="I73" s="491"/>
      <c r="J73" s="491"/>
      <c r="K73" s="491"/>
      <c r="L73" s="492"/>
      <c r="M73" s="280" t="s">
        <v>75</v>
      </c>
      <c r="N73" s="41">
        <f>SUM(N74+N75)</f>
        <v>1404</v>
      </c>
      <c r="O73" s="38" t="s">
        <v>76</v>
      </c>
      <c r="P73" s="473">
        <v>39</v>
      </c>
      <c r="Q73" s="473"/>
      <c r="R73" s="473"/>
      <c r="S73" s="172">
        <f t="shared" ref="S73:X73" si="49">SUM(S74+S75)</f>
        <v>102</v>
      </c>
      <c r="T73" s="175">
        <f t="shared" si="49"/>
        <v>162</v>
      </c>
      <c r="U73" s="172">
        <f t="shared" si="49"/>
        <v>66</v>
      </c>
      <c r="V73" s="172">
        <f t="shared" si="49"/>
        <v>138</v>
      </c>
      <c r="W73" s="172">
        <f t="shared" si="49"/>
        <v>180</v>
      </c>
      <c r="X73" s="172">
        <f t="shared" si="49"/>
        <v>756</v>
      </c>
      <c r="Y73" s="251">
        <v>3.5</v>
      </c>
      <c r="Z73" s="259">
        <f t="shared" si="34"/>
        <v>1404</v>
      </c>
      <c r="AA73" s="62"/>
      <c r="AB73" s="2">
        <f>SUM(S73:X73)</f>
        <v>1404</v>
      </c>
    </row>
    <row r="74" spans="1:28" ht="20.25" customHeight="1" thickBot="1" x14ac:dyDescent="0.2">
      <c r="A74" s="62"/>
      <c r="B74" s="479" t="s">
        <v>10</v>
      </c>
      <c r="C74" s="480"/>
      <c r="D74" s="480"/>
      <c r="E74" s="480"/>
      <c r="F74" s="480"/>
      <c r="G74" s="480"/>
      <c r="H74" s="480"/>
      <c r="I74" s="480"/>
      <c r="J74" s="480"/>
      <c r="K74" s="480"/>
      <c r="L74" s="481"/>
      <c r="M74" s="280" t="s">
        <v>75</v>
      </c>
      <c r="N74" s="38">
        <v>648</v>
      </c>
      <c r="O74" s="38" t="s">
        <v>76</v>
      </c>
      <c r="P74" s="472"/>
      <c r="Q74" s="472"/>
      <c r="R74" s="473"/>
      <c r="S74" s="172">
        <f t="shared" ref="S74:X74" si="50">SUM(S50+S55+S60+S65)</f>
        <v>102</v>
      </c>
      <c r="T74" s="175">
        <f t="shared" si="50"/>
        <v>162</v>
      </c>
      <c r="U74" s="172">
        <f t="shared" si="50"/>
        <v>66</v>
      </c>
      <c r="V74" s="172">
        <f t="shared" si="50"/>
        <v>138</v>
      </c>
      <c r="W74" s="172">
        <f t="shared" si="50"/>
        <v>180</v>
      </c>
      <c r="X74" s="172">
        <f t="shared" si="50"/>
        <v>0</v>
      </c>
      <c r="Y74" s="260"/>
      <c r="Z74" s="259">
        <f t="shared" si="34"/>
        <v>648</v>
      </c>
      <c r="AA74" s="62"/>
    </row>
    <row r="75" spans="1:28" ht="20.25" customHeight="1" thickBot="1" x14ac:dyDescent="0.2">
      <c r="A75" s="62"/>
      <c r="B75" s="479" t="s">
        <v>106</v>
      </c>
      <c r="C75" s="480"/>
      <c r="D75" s="480"/>
      <c r="E75" s="480"/>
      <c r="F75" s="480"/>
      <c r="G75" s="480"/>
      <c r="H75" s="480"/>
      <c r="I75" s="480"/>
      <c r="J75" s="480"/>
      <c r="K75" s="480"/>
      <c r="L75" s="481"/>
      <c r="M75" s="280" t="s">
        <v>75</v>
      </c>
      <c r="N75" s="38">
        <v>756</v>
      </c>
      <c r="O75" s="38" t="s">
        <v>76</v>
      </c>
      <c r="P75" s="472"/>
      <c r="Q75" s="472"/>
      <c r="R75" s="473"/>
      <c r="S75" s="172">
        <f t="shared" ref="S75:X75" si="51">SUM(S51+S56+S61+S66)</f>
        <v>0</v>
      </c>
      <c r="T75" s="175">
        <f t="shared" si="51"/>
        <v>0</v>
      </c>
      <c r="U75" s="172">
        <f t="shared" si="51"/>
        <v>0</v>
      </c>
      <c r="V75" s="173">
        <f t="shared" si="51"/>
        <v>0</v>
      </c>
      <c r="W75" s="173">
        <f t="shared" si="51"/>
        <v>0</v>
      </c>
      <c r="X75" s="173">
        <f t="shared" si="51"/>
        <v>756</v>
      </c>
      <c r="Y75" s="251">
        <v>3.5</v>
      </c>
      <c r="Z75" s="259">
        <f t="shared" si="34"/>
        <v>756</v>
      </c>
      <c r="AA75" s="62"/>
    </row>
    <row r="76" spans="1:28" ht="15.75" customHeight="1" thickBot="1" x14ac:dyDescent="0.2">
      <c r="A76" s="57"/>
      <c r="B76" s="476" t="s">
        <v>134</v>
      </c>
      <c r="C76" s="477"/>
      <c r="D76" s="477"/>
      <c r="E76" s="477"/>
      <c r="F76" s="477"/>
      <c r="G76" s="477"/>
      <c r="H76" s="477"/>
      <c r="I76" s="477"/>
      <c r="J76" s="477"/>
      <c r="K76" s="477"/>
      <c r="L76" s="478"/>
      <c r="M76" s="281"/>
      <c r="N76" s="61"/>
      <c r="O76" s="61"/>
      <c r="P76" s="61"/>
      <c r="Q76" s="61"/>
      <c r="R76" s="57"/>
      <c r="S76" s="261">
        <v>0</v>
      </c>
      <c r="T76" s="408">
        <v>2</v>
      </c>
      <c r="U76" s="261">
        <v>0</v>
      </c>
      <c r="V76" s="262">
        <v>5</v>
      </c>
      <c r="W76" s="262">
        <v>2</v>
      </c>
      <c r="X76" s="262">
        <v>2</v>
      </c>
      <c r="Y76" s="107"/>
      <c r="Z76" s="143"/>
      <c r="AA76" s="65"/>
    </row>
    <row r="77" spans="1:28" ht="16.5" customHeight="1" thickBot="1" x14ac:dyDescent="0.25">
      <c r="A77" s="57"/>
      <c r="B77" s="485" t="s">
        <v>133</v>
      </c>
      <c r="C77" s="486"/>
      <c r="D77" s="486"/>
      <c r="E77" s="486"/>
      <c r="F77" s="486"/>
      <c r="G77" s="486"/>
      <c r="H77" s="486"/>
      <c r="I77" s="486"/>
      <c r="J77" s="486"/>
      <c r="K77" s="486"/>
      <c r="L77" s="487"/>
      <c r="M77" s="281"/>
      <c r="N77" s="61"/>
      <c r="O77" s="61"/>
      <c r="P77" s="61"/>
      <c r="Q77" s="61"/>
      <c r="R77" s="57"/>
      <c r="S77" s="261">
        <v>3</v>
      </c>
      <c r="T77" s="408">
        <v>7</v>
      </c>
      <c r="U77" s="261">
        <v>4</v>
      </c>
      <c r="V77" s="262">
        <v>6</v>
      </c>
      <c r="W77" s="262">
        <v>9</v>
      </c>
      <c r="X77" s="262">
        <v>1</v>
      </c>
      <c r="Y77" s="107"/>
      <c r="Z77" s="143"/>
      <c r="AA77" s="65"/>
    </row>
    <row r="78" spans="1:28" ht="16.5" customHeight="1" thickBot="1" x14ac:dyDescent="0.2">
      <c r="A78" s="57"/>
      <c r="B78" s="476" t="s">
        <v>132</v>
      </c>
      <c r="C78" s="488"/>
      <c r="D78" s="488"/>
      <c r="E78" s="488"/>
      <c r="F78" s="488"/>
      <c r="G78" s="488"/>
      <c r="H78" s="488"/>
      <c r="I78" s="488"/>
      <c r="J78" s="488"/>
      <c r="K78" s="488"/>
      <c r="L78" s="489"/>
      <c r="M78" s="281"/>
      <c r="N78" s="61"/>
      <c r="O78" s="61"/>
      <c r="P78" s="61"/>
      <c r="Q78" s="61"/>
      <c r="R78" s="57"/>
      <c r="S78" s="89"/>
      <c r="T78" s="57"/>
      <c r="U78" s="89"/>
      <c r="V78" s="61"/>
      <c r="W78" s="61"/>
      <c r="X78" s="61"/>
      <c r="Y78" s="107"/>
      <c r="Z78" s="143"/>
      <c r="AA78" s="65"/>
    </row>
    <row r="79" spans="1:28" ht="3.75" hidden="1" customHeight="1" x14ac:dyDescent="0.15">
      <c r="A79" s="151"/>
      <c r="B79" s="253"/>
      <c r="C79" s="254"/>
      <c r="D79" s="254"/>
      <c r="E79" s="254"/>
      <c r="F79" s="254"/>
      <c r="G79" s="254"/>
      <c r="H79" s="254"/>
      <c r="I79" s="254"/>
      <c r="J79" s="254"/>
      <c r="K79" s="254"/>
      <c r="L79" s="255"/>
      <c r="M79" s="282"/>
      <c r="N79" s="152"/>
      <c r="O79" s="152"/>
      <c r="P79" s="152"/>
      <c r="Q79" s="152"/>
      <c r="R79" s="151"/>
      <c r="S79" s="152"/>
      <c r="T79" s="151"/>
      <c r="U79" s="152"/>
      <c r="V79" s="152"/>
      <c r="W79" s="152"/>
      <c r="X79" s="152"/>
      <c r="Y79" s="152"/>
      <c r="Z79" s="143">
        <f t="shared" si="34"/>
        <v>0</v>
      </c>
      <c r="AA79" s="123"/>
    </row>
    <row r="80" spans="1:28" ht="3.75" hidden="1" customHeight="1" x14ac:dyDescent="0.15">
      <c r="A80" s="151"/>
      <c r="B80" s="253"/>
      <c r="C80" s="254"/>
      <c r="D80" s="254"/>
      <c r="E80" s="254"/>
      <c r="F80" s="254"/>
      <c r="G80" s="254"/>
      <c r="H80" s="254"/>
      <c r="I80" s="254"/>
      <c r="J80" s="254"/>
      <c r="K80" s="254"/>
      <c r="L80" s="255"/>
      <c r="M80" s="282"/>
      <c r="N80" s="152"/>
      <c r="O80" s="152"/>
      <c r="P80" s="152"/>
      <c r="Q80" s="152"/>
      <c r="R80" s="151"/>
      <c r="S80" s="152"/>
      <c r="T80" s="151"/>
      <c r="U80" s="152"/>
      <c r="V80" s="152"/>
      <c r="W80" s="152"/>
      <c r="X80" s="152"/>
      <c r="Y80" s="152"/>
      <c r="Z80" s="143">
        <f t="shared" si="34"/>
        <v>0</v>
      </c>
      <c r="AA80" s="85"/>
    </row>
    <row r="81" spans="1:27" ht="20.25" customHeight="1" thickBot="1" x14ac:dyDescent="0.2">
      <c r="A81" s="57"/>
      <c r="B81" s="482" t="s">
        <v>107</v>
      </c>
      <c r="C81" s="483"/>
      <c r="D81" s="483"/>
      <c r="E81" s="483"/>
      <c r="F81" s="483"/>
      <c r="G81" s="483"/>
      <c r="H81" s="483"/>
      <c r="I81" s="483"/>
      <c r="J81" s="483"/>
      <c r="K81" s="483"/>
      <c r="L81" s="484"/>
      <c r="M81" s="280" t="s">
        <v>75</v>
      </c>
      <c r="N81" s="38">
        <v>72</v>
      </c>
      <c r="O81" s="38" t="s">
        <v>76</v>
      </c>
      <c r="P81" s="504">
        <v>2</v>
      </c>
      <c r="Q81" s="504"/>
      <c r="R81" s="505"/>
      <c r="S81" s="150"/>
      <c r="T81" s="409"/>
      <c r="U81" s="150"/>
      <c r="V81" s="150"/>
      <c r="W81" s="150"/>
      <c r="X81" s="150">
        <v>72</v>
      </c>
      <c r="Y81" s="153"/>
      <c r="Z81" s="143">
        <f t="shared" si="34"/>
        <v>72</v>
      </c>
      <c r="AA81" s="65"/>
    </row>
    <row r="82" spans="1:27" ht="15.75" customHeight="1" thickBot="1" x14ac:dyDescent="0.2">
      <c r="A82" s="57"/>
      <c r="B82" s="256" t="s">
        <v>135</v>
      </c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83"/>
      <c r="N82" s="154">
        <f>SUM(N13+N38+N68+N69+N70+N81)</f>
        <v>4428</v>
      </c>
      <c r="O82" s="132"/>
      <c r="P82" s="155"/>
      <c r="Q82" s="156"/>
      <c r="R82" s="149"/>
      <c r="S82" s="150"/>
      <c r="T82" s="409"/>
      <c r="U82" s="150"/>
      <c r="V82" s="150"/>
      <c r="W82" s="150"/>
      <c r="X82" s="150"/>
      <c r="Y82" s="153"/>
      <c r="Z82" s="143">
        <f>Z69+Z70+Z72+Z73+Z81</f>
        <v>4428</v>
      </c>
      <c r="AA82" s="157"/>
    </row>
    <row r="83" spans="1:27" ht="19.5" customHeight="1" thickBot="1" x14ac:dyDescent="0.2">
      <c r="A83" s="57"/>
      <c r="B83" s="158" t="s">
        <v>108</v>
      </c>
      <c r="C83" s="474" t="s">
        <v>130</v>
      </c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506"/>
      <c r="Q83" s="472"/>
      <c r="R83" s="473"/>
      <c r="S83" s="148"/>
      <c r="T83" s="410"/>
      <c r="U83" s="148"/>
      <c r="V83" s="148"/>
      <c r="W83" s="148"/>
      <c r="X83" s="148"/>
      <c r="Y83" s="159"/>
      <c r="Z83" s="62"/>
      <c r="AA83" s="62"/>
    </row>
    <row r="84" spans="1:27" ht="3.75" customHeight="1" x14ac:dyDescent="0.15">
      <c r="A84" s="152"/>
      <c r="B84" s="27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28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</row>
    <row r="85" spans="1:27" ht="13.5" hidden="1" customHeight="1" x14ac:dyDescent="0.15">
      <c r="A85" s="511"/>
      <c r="B85" s="503" t="s">
        <v>109</v>
      </c>
      <c r="C85" s="503"/>
      <c r="D85" s="503"/>
      <c r="E85" s="503"/>
      <c r="F85" s="503"/>
      <c r="G85" s="503"/>
      <c r="H85" s="503"/>
      <c r="I85" s="503"/>
      <c r="J85" s="503"/>
      <c r="K85" s="503"/>
      <c r="L85" s="503"/>
      <c r="M85" s="503"/>
      <c r="N85" s="503"/>
      <c r="O85" s="503"/>
      <c r="P85" s="503"/>
      <c r="Q85" s="503"/>
      <c r="R85" s="503"/>
      <c r="S85" s="91"/>
      <c r="T85" s="91"/>
      <c r="U85" s="91"/>
      <c r="V85" s="91"/>
      <c r="W85" s="91"/>
      <c r="X85" s="501"/>
      <c r="Y85" s="501"/>
      <c r="Z85" s="502"/>
      <c r="AA85" s="502"/>
    </row>
    <row r="86" spans="1:27" ht="13.5" hidden="1" customHeight="1" x14ac:dyDescent="0.15">
      <c r="A86" s="511"/>
      <c r="B86" s="503" t="s">
        <v>110</v>
      </c>
      <c r="C86" s="503"/>
      <c r="D86" s="503"/>
      <c r="E86" s="503"/>
      <c r="F86" s="503"/>
      <c r="G86" s="503"/>
      <c r="H86" s="503"/>
      <c r="I86" s="503"/>
      <c r="J86" s="503"/>
      <c r="K86" s="503"/>
      <c r="L86" s="503"/>
      <c r="M86" s="503"/>
      <c r="N86" s="503"/>
      <c r="O86" s="503"/>
      <c r="P86" s="503"/>
      <c r="Q86" s="503"/>
      <c r="R86" s="503"/>
      <c r="S86" s="91"/>
      <c r="T86" s="91"/>
      <c r="U86" s="91"/>
      <c r="V86" s="91"/>
      <c r="W86" s="91"/>
      <c r="X86" s="501"/>
      <c r="Y86" s="501"/>
      <c r="Z86" s="502"/>
      <c r="AA86" s="502"/>
    </row>
    <row r="87" spans="1:27" ht="15" x14ac:dyDescent="0.25">
      <c r="B87" s="516" t="s">
        <v>169</v>
      </c>
      <c r="C87" s="517"/>
      <c r="D87" s="517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517"/>
    </row>
    <row r="88" spans="1:27" ht="15" x14ac:dyDescent="0.25">
      <c r="B88" s="516" t="s">
        <v>168</v>
      </c>
      <c r="C88" s="518"/>
      <c r="D88" s="518"/>
      <c r="E88" s="518"/>
      <c r="F88" s="518"/>
      <c r="G88" s="518"/>
      <c r="H88" s="518"/>
      <c r="I88" s="518"/>
      <c r="J88" s="518"/>
      <c r="K88" s="518"/>
      <c r="L88" s="518"/>
      <c r="M88" s="320"/>
      <c r="N88" s="320"/>
      <c r="O88" s="320"/>
    </row>
    <row r="89" spans="1:27" ht="15" x14ac:dyDescent="0.25">
      <c r="B89" s="516" t="s">
        <v>170</v>
      </c>
      <c r="C89" s="518"/>
      <c r="D89" s="518"/>
      <c r="E89" s="518"/>
      <c r="F89" s="518"/>
      <c r="G89" s="518"/>
      <c r="H89" s="518"/>
      <c r="I89" s="518"/>
      <c r="J89" s="518"/>
      <c r="K89" s="518"/>
      <c r="L89" s="518"/>
      <c r="M89" s="320"/>
      <c r="N89" s="320"/>
      <c r="O89" s="320"/>
    </row>
    <row r="90" spans="1:27" ht="15" x14ac:dyDescent="0.25">
      <c r="B90" s="516" t="s">
        <v>171</v>
      </c>
      <c r="C90" s="518"/>
      <c r="D90" s="518"/>
      <c r="E90" s="518"/>
      <c r="F90" s="518"/>
      <c r="G90" s="518"/>
      <c r="H90" s="518"/>
      <c r="I90" s="518"/>
      <c r="J90" s="518"/>
      <c r="K90" s="518"/>
      <c r="L90" s="518"/>
      <c r="M90" s="320"/>
      <c r="N90" s="320"/>
      <c r="O90" s="320"/>
    </row>
    <row r="91" spans="1:27" ht="15" x14ac:dyDescent="0.25">
      <c r="B91" s="516" t="s">
        <v>172</v>
      </c>
      <c r="C91" s="518"/>
      <c r="D91" s="518"/>
      <c r="E91" s="518"/>
      <c r="F91" s="518"/>
      <c r="G91" s="518"/>
      <c r="H91" s="518"/>
      <c r="I91" s="518"/>
      <c r="J91" s="518"/>
      <c r="K91" s="518"/>
      <c r="L91" s="518"/>
      <c r="M91" s="320"/>
      <c r="N91" s="320"/>
      <c r="O91" s="320"/>
    </row>
    <row r="92" spans="1:27" ht="15" x14ac:dyDescent="0.25">
      <c r="B92" s="516" t="s">
        <v>173</v>
      </c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320"/>
      <c r="N92" s="320"/>
      <c r="O92" s="320"/>
    </row>
    <row r="93" spans="1:27" ht="14.25" x14ac:dyDescent="0.2">
      <c r="B93" s="514" t="s">
        <v>174</v>
      </c>
      <c r="C93" s="515"/>
      <c r="D93" s="515"/>
      <c r="E93" s="515"/>
      <c r="F93" s="515"/>
      <c r="G93" s="515"/>
      <c r="H93" s="515"/>
      <c r="I93" s="515"/>
      <c r="J93" s="515"/>
      <c r="K93" s="515"/>
      <c r="L93" s="515"/>
      <c r="M93" s="515"/>
      <c r="N93" s="515"/>
      <c r="O93" s="515"/>
    </row>
    <row r="94" spans="1:27" ht="15" x14ac:dyDescent="0.25">
      <c r="B94" s="512"/>
      <c r="C94" s="513"/>
      <c r="D94" s="513"/>
      <c r="E94" s="513"/>
      <c r="F94" s="513"/>
      <c r="G94" s="513"/>
      <c r="H94" s="513"/>
      <c r="I94" s="513"/>
      <c r="J94" s="513"/>
      <c r="K94" s="513"/>
      <c r="L94" s="513"/>
      <c r="M94" s="513"/>
      <c r="N94" s="513"/>
      <c r="O94" s="513"/>
    </row>
  </sheetData>
  <mergeCells count="82">
    <mergeCell ref="A29:B29"/>
    <mergeCell ref="A25:B25"/>
    <mergeCell ref="A34:B34"/>
    <mergeCell ref="A85:A86"/>
    <mergeCell ref="B94:O94"/>
    <mergeCell ref="B93:O93"/>
    <mergeCell ref="B87:O87"/>
    <mergeCell ref="B88:L88"/>
    <mergeCell ref="B89:L89"/>
    <mergeCell ref="B90:L90"/>
    <mergeCell ref="B91:L91"/>
    <mergeCell ref="B92:L92"/>
    <mergeCell ref="X85:Y85"/>
    <mergeCell ref="Z85:AA86"/>
    <mergeCell ref="B86:R86"/>
    <mergeCell ref="X86:Y86"/>
    <mergeCell ref="P81:R81"/>
    <mergeCell ref="P83:R83"/>
    <mergeCell ref="B85:R85"/>
    <mergeCell ref="P73:R73"/>
    <mergeCell ref="P74:R74"/>
    <mergeCell ref="B73:L73"/>
    <mergeCell ref="B74:L74"/>
    <mergeCell ref="P65:Q65"/>
    <mergeCell ref="P66:Q66"/>
    <mergeCell ref="C69:L69"/>
    <mergeCell ref="P69:R69"/>
    <mergeCell ref="P70:R70"/>
    <mergeCell ref="C70:L70"/>
    <mergeCell ref="B72:L72"/>
    <mergeCell ref="P75:R75"/>
    <mergeCell ref="C83:O83"/>
    <mergeCell ref="B76:L76"/>
    <mergeCell ref="B75:L75"/>
    <mergeCell ref="B81:L81"/>
    <mergeCell ref="B77:L77"/>
    <mergeCell ref="B78:L78"/>
    <mergeCell ref="P51:Q51"/>
    <mergeCell ref="P55:Q55"/>
    <mergeCell ref="P56:Q56"/>
    <mergeCell ref="P60:Q60"/>
    <mergeCell ref="P61:Q61"/>
    <mergeCell ref="Y7:Y8"/>
    <mergeCell ref="Z7:Z8"/>
    <mergeCell ref="AA7:AA8"/>
    <mergeCell ref="B10:R10"/>
    <mergeCell ref="P50:Q50"/>
    <mergeCell ref="J5:J8"/>
    <mergeCell ref="L5:L8"/>
    <mergeCell ref="M5:M8"/>
    <mergeCell ref="N5:R5"/>
    <mergeCell ref="X5:Y5"/>
    <mergeCell ref="N6:N8"/>
    <mergeCell ref="O6:R6"/>
    <mergeCell ref="X6:Y6"/>
    <mergeCell ref="T7:T8"/>
    <mergeCell ref="U7:U8"/>
    <mergeCell ref="W7:W8"/>
    <mergeCell ref="H5:H8"/>
    <mergeCell ref="I5:I8"/>
    <mergeCell ref="X7:X8"/>
    <mergeCell ref="G5:G8"/>
    <mergeCell ref="O7:O8"/>
    <mergeCell ref="P7:P8"/>
    <mergeCell ref="Q7:Q8"/>
    <mergeCell ref="R7:R8"/>
    <mergeCell ref="A1:AA2"/>
    <mergeCell ref="A3:A8"/>
    <mergeCell ref="B3:B8"/>
    <mergeCell ref="C3:J4"/>
    <mergeCell ref="K3:R4"/>
    <mergeCell ref="S3:Y3"/>
    <mergeCell ref="Z3:AA6"/>
    <mergeCell ref="S4:T4"/>
    <mergeCell ref="U4:V4"/>
    <mergeCell ref="W4:Y4"/>
    <mergeCell ref="C5:C8"/>
    <mergeCell ref="D5:D8"/>
    <mergeCell ref="E5:E8"/>
    <mergeCell ref="F5:F8"/>
    <mergeCell ref="V7:V8"/>
    <mergeCell ref="S7:S8"/>
  </mergeCells>
  <printOptions gridLines="1"/>
  <pageMargins left="0" right="0" top="0" bottom="0" header="0.51181102362204722" footer="0.51181102362204722"/>
  <pageSetup paperSize="9" scale="65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Start</vt:lpstr>
      <vt:lpstr>План Парикмахер 1 курс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Noutbook</dc:creator>
  <cp:lastModifiedBy>ЗУР</cp:lastModifiedBy>
  <cp:revision>0</cp:revision>
  <cp:lastPrinted>2020-03-06T10:25:06Z</cp:lastPrinted>
  <dcterms:created xsi:type="dcterms:W3CDTF">2011-05-05T04:03:53Z</dcterms:created>
  <dcterms:modified xsi:type="dcterms:W3CDTF">2020-03-16T11:33:55Z</dcterms:modified>
  <dc:language>en-US</dc:language>
</cp:coreProperties>
</file>