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ЭтаКнига" defaultThemeVersion="124226"/>
  <bookViews>
    <workbookView xWindow="105" yWindow="285" windowWidth="10005" windowHeight="6825" tabRatio="750"/>
  </bookViews>
  <sheets>
    <sheet name="План" sheetId="15" r:id="rId1"/>
    <sheet name="Start" sheetId="9" state="hidden" r:id="rId2"/>
  </sheets>
  <calcPr calcId="152511"/>
</workbook>
</file>

<file path=xl/calcChain.xml><?xml version="1.0" encoding="utf-8"?>
<calcChain xmlns="http://schemas.openxmlformats.org/spreadsheetml/2006/main">
  <c r="O102" i="15" l="1"/>
  <c r="AI13" i="15"/>
  <c r="O103" i="15"/>
  <c r="AH106" i="15"/>
  <c r="AF106" i="15"/>
  <c r="AG106" i="15"/>
  <c r="AE106" i="15"/>
  <c r="AB106" i="15"/>
  <c r="AC106" i="15"/>
  <c r="AD106" i="15"/>
  <c r="Z106" i="15"/>
  <c r="AA106" i="15"/>
  <c r="X106" i="15"/>
  <c r="Y106" i="15"/>
  <c r="V106" i="15"/>
  <c r="W106" i="15"/>
  <c r="T106" i="15"/>
  <c r="U106" i="15"/>
  <c r="S106" i="15"/>
  <c r="AH103" i="15"/>
  <c r="AF103" i="15"/>
  <c r="AG103" i="15"/>
  <c r="AE103" i="15"/>
  <c r="AB103" i="15"/>
  <c r="AC103" i="15"/>
  <c r="AD103" i="15"/>
  <c r="Y103" i="15"/>
  <c r="Z103" i="15"/>
  <c r="AA103" i="15"/>
  <c r="V103" i="15"/>
  <c r="W103" i="15"/>
  <c r="X103" i="15"/>
  <c r="T103" i="15"/>
  <c r="U103" i="15"/>
  <c r="S103" i="15"/>
  <c r="AF101" i="15"/>
  <c r="AG101" i="15"/>
  <c r="W101" i="15"/>
  <c r="X101" i="15"/>
  <c r="Y101" i="15"/>
  <c r="Z101" i="15"/>
  <c r="AA101" i="15"/>
  <c r="AB101" i="15"/>
  <c r="AC101" i="15"/>
  <c r="AD101" i="15"/>
  <c r="AE101" i="15"/>
  <c r="T101" i="15"/>
  <c r="U101" i="15"/>
  <c r="V101" i="15"/>
  <c r="S101" i="15"/>
  <c r="O106" i="15"/>
  <c r="M25" i="15"/>
  <c r="M15" i="15"/>
  <c r="M13" i="15"/>
  <c r="P22" i="15"/>
  <c r="P20" i="15"/>
  <c r="P23" i="15"/>
  <c r="P24" i="15"/>
  <c r="L24" i="15"/>
  <c r="P28" i="15"/>
  <c r="P30" i="15"/>
  <c r="P31" i="15"/>
  <c r="P32" i="15"/>
  <c r="P34" i="15"/>
  <c r="P35" i="15"/>
  <c r="P27" i="15"/>
  <c r="P52" i="15"/>
  <c r="P48" i="15"/>
  <c r="P45" i="15"/>
  <c r="P46" i="15"/>
  <c r="Y102" i="15"/>
  <c r="W102" i="15"/>
  <c r="V102" i="15"/>
  <c r="AF97" i="15"/>
  <c r="AH95" i="15"/>
  <c r="AH94" i="15"/>
  <c r="AH93" i="15"/>
  <c r="AH92" i="15"/>
  <c r="O93" i="15"/>
  <c r="L93" i="15"/>
  <c r="L92" i="15"/>
  <c r="AI92" i="15"/>
  <c r="AG92" i="15"/>
  <c r="AF92" i="15"/>
  <c r="AE92" i="15"/>
  <c r="AD92" i="15"/>
  <c r="AC92" i="15"/>
  <c r="AB92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N92" i="15"/>
  <c r="M92" i="15"/>
  <c r="AH91" i="15"/>
  <c r="AH90" i="15"/>
  <c r="AH89" i="15"/>
  <c r="AH88" i="15"/>
  <c r="O88" i="15"/>
  <c r="L88" i="15"/>
  <c r="AH87" i="15"/>
  <c r="AH86" i="15"/>
  <c r="O87" i="15"/>
  <c r="L87" i="15"/>
  <c r="L86" i="15"/>
  <c r="AI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N86" i="15"/>
  <c r="M86" i="15"/>
  <c r="AH85" i="15"/>
  <c r="AH84" i="15"/>
  <c r="AH83" i="15"/>
  <c r="AH82" i="15"/>
  <c r="AH81" i="15"/>
  <c r="O82" i="15"/>
  <c r="O81" i="15"/>
  <c r="AI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N81" i="15"/>
  <c r="M81" i="15"/>
  <c r="AH80" i="15"/>
  <c r="AH79" i="15"/>
  <c r="AH78" i="15"/>
  <c r="AH77" i="15"/>
  <c r="O77" i="15"/>
  <c r="L77" i="15"/>
  <c r="AH76" i="15"/>
  <c r="O76" i="15"/>
  <c r="AI75" i="15"/>
  <c r="AI64" i="15"/>
  <c r="AI47" i="15"/>
  <c r="AI36" i="15"/>
  <c r="AI12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N75" i="15"/>
  <c r="M75" i="15"/>
  <c r="AH74" i="15"/>
  <c r="AH73" i="15"/>
  <c r="AH72" i="15"/>
  <c r="AH71" i="15"/>
  <c r="O71" i="15"/>
  <c r="AH70" i="15"/>
  <c r="L70" i="15"/>
  <c r="AI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N69" i="15"/>
  <c r="N64" i="15"/>
  <c r="M69" i="15"/>
  <c r="M64" i="15"/>
  <c r="M47" i="15"/>
  <c r="AH68" i="15"/>
  <c r="AH67" i="15"/>
  <c r="AH66" i="15"/>
  <c r="L66" i="15"/>
  <c r="AG65" i="15"/>
  <c r="AG64" i="15"/>
  <c r="AF65" i="15"/>
  <c r="AE65" i="15"/>
  <c r="AE64" i="15"/>
  <c r="AD65" i="15"/>
  <c r="AD64" i="15"/>
  <c r="AC65" i="15"/>
  <c r="AB65" i="15"/>
  <c r="AA65" i="15"/>
  <c r="Z65" i="15"/>
  <c r="Z64" i="15"/>
  <c r="Y65" i="15"/>
  <c r="Y64" i="15"/>
  <c r="X65" i="15"/>
  <c r="W65" i="15"/>
  <c r="W64" i="15"/>
  <c r="V65" i="15"/>
  <c r="V64" i="15"/>
  <c r="U65" i="15"/>
  <c r="U64" i="15"/>
  <c r="T65" i="15"/>
  <c r="S65" i="15"/>
  <c r="S64" i="15"/>
  <c r="R65" i="15"/>
  <c r="Q65" i="15"/>
  <c r="P65" i="15"/>
  <c r="P64" i="15"/>
  <c r="O65" i="15"/>
  <c r="L65" i="15"/>
  <c r="AH63" i="15"/>
  <c r="AH62" i="15"/>
  <c r="O62" i="15"/>
  <c r="L62" i="15"/>
  <c r="AH61" i="15"/>
  <c r="O61" i="15"/>
  <c r="L61" i="15"/>
  <c r="AH60" i="15"/>
  <c r="O60" i="15"/>
  <c r="L60" i="15"/>
  <c r="AH59" i="15"/>
  <c r="O59" i="15"/>
  <c r="L59" i="15"/>
  <c r="AH58" i="15"/>
  <c r="O58" i="15"/>
  <c r="L58" i="15"/>
  <c r="AH57" i="15"/>
  <c r="O57" i="15"/>
  <c r="L57" i="15"/>
  <c r="AH56" i="15"/>
  <c r="O56" i="15"/>
  <c r="L56" i="15"/>
  <c r="AH55" i="15"/>
  <c r="O55" i="15"/>
  <c r="L55" i="15"/>
  <c r="AH54" i="15"/>
  <c r="O54" i="15"/>
  <c r="L54" i="15"/>
  <c r="AH53" i="15"/>
  <c r="O53" i="15"/>
  <c r="L53" i="15"/>
  <c r="AH52" i="15"/>
  <c r="L52" i="15"/>
  <c r="AH51" i="15"/>
  <c r="O51" i="15"/>
  <c r="O48" i="15"/>
  <c r="O47" i="15"/>
  <c r="O36" i="15"/>
  <c r="O12" i="15"/>
  <c r="AH50" i="15"/>
  <c r="O50" i="15"/>
  <c r="L50" i="15"/>
  <c r="AH49" i="15"/>
  <c r="O49" i="15"/>
  <c r="L49" i="15"/>
  <c r="AG48" i="15"/>
  <c r="AG47" i="15"/>
  <c r="AF48" i="15"/>
  <c r="AE48" i="15"/>
  <c r="AE47" i="15"/>
  <c r="AD48" i="15"/>
  <c r="AC48" i="15"/>
  <c r="AB48" i="15"/>
  <c r="AA48" i="15"/>
  <c r="Z48" i="15"/>
  <c r="Y48" i="15"/>
  <c r="Y47" i="15"/>
  <c r="X48" i="15"/>
  <c r="W48" i="15"/>
  <c r="V48" i="15"/>
  <c r="U48" i="15"/>
  <c r="U47" i="15"/>
  <c r="T48" i="15"/>
  <c r="S48" i="15"/>
  <c r="S47" i="15"/>
  <c r="N48" i="15"/>
  <c r="M48" i="15"/>
  <c r="AH46" i="15"/>
  <c r="L46" i="15"/>
  <c r="AH45" i="15"/>
  <c r="AH44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Q43" i="15"/>
  <c r="N43" i="15"/>
  <c r="M43" i="15"/>
  <c r="AH42" i="15"/>
  <c r="O42" i="15"/>
  <c r="L42" i="15"/>
  <c r="AH41" i="15"/>
  <c r="O41" i="15"/>
  <c r="L41" i="15"/>
  <c r="AH40" i="15"/>
  <c r="O40" i="15"/>
  <c r="L40" i="15"/>
  <c r="AH39" i="15"/>
  <c r="O39" i="15"/>
  <c r="L39" i="15"/>
  <c r="AH38" i="15"/>
  <c r="O38" i="15"/>
  <c r="L38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Q37" i="15"/>
  <c r="P37" i="15"/>
  <c r="N37" i="15"/>
  <c r="M37" i="15"/>
  <c r="R36" i="15"/>
  <c r="AH35" i="15"/>
  <c r="L35" i="15"/>
  <c r="AH34" i="15"/>
  <c r="L34" i="15"/>
  <c r="AH32" i="15"/>
  <c r="L32" i="15"/>
  <c r="AH31" i="15"/>
  <c r="L31" i="15"/>
  <c r="AH30" i="15"/>
  <c r="L30" i="15"/>
  <c r="AH28" i="15"/>
  <c r="L28" i="15"/>
  <c r="AH27" i="15"/>
  <c r="AH25" i="15"/>
  <c r="L27" i="15"/>
  <c r="L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O25" i="15"/>
  <c r="N25" i="15"/>
  <c r="AH24" i="15"/>
  <c r="AH23" i="15"/>
  <c r="L23" i="15"/>
  <c r="AH22" i="15"/>
  <c r="AH21" i="15"/>
  <c r="AH20" i="15"/>
  <c r="L20" i="15"/>
  <c r="AH18" i="15"/>
  <c r="AH15" i="15"/>
  <c r="AH13" i="15"/>
  <c r="AH17" i="15"/>
  <c r="L17" i="15"/>
  <c r="AH16" i="15"/>
  <c r="L16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N15" i="15"/>
  <c r="L82" i="15"/>
  <c r="L81" i="15"/>
  <c r="L45" i="15"/>
  <c r="O44" i="15"/>
  <c r="O43" i="15"/>
  <c r="L21" i="15"/>
  <c r="L18" i="15"/>
  <c r="O15" i="15"/>
  <c r="L22" i="15"/>
  <c r="O92" i="15"/>
  <c r="M36" i="15"/>
  <c r="Q13" i="15"/>
  <c r="S13" i="15"/>
  <c r="W47" i="15"/>
  <c r="W36" i="15"/>
  <c r="V47" i="15"/>
  <c r="V36" i="15"/>
  <c r="V12" i="15"/>
  <c r="AD47" i="15"/>
  <c r="U13" i="15"/>
  <c r="AC13" i="15"/>
  <c r="AG13" i="15"/>
  <c r="AB13" i="15"/>
  <c r="AD36" i="15"/>
  <c r="R13" i="15"/>
  <c r="T13" i="15"/>
  <c r="V13" i="15"/>
  <c r="X13" i="15"/>
  <c r="Z13" i="15"/>
  <c r="AD13" i="15"/>
  <c r="AD12" i="15"/>
  <c r="AF13" i="15"/>
  <c r="AJ25" i="15"/>
  <c r="Y36" i="15"/>
  <c r="AE13" i="15"/>
  <c r="AB64" i="15"/>
  <c r="AB47" i="15"/>
  <c r="AB36" i="15"/>
  <c r="T64" i="15"/>
  <c r="T47" i="15"/>
  <c r="AJ92" i="15"/>
  <c r="O37" i="15"/>
  <c r="O13" i="15"/>
  <c r="W13" i="15"/>
  <c r="Y13" i="15"/>
  <c r="AA13" i="15"/>
  <c r="AH65" i="15"/>
  <c r="Q64" i="15"/>
  <c r="Q47" i="15"/>
  <c r="Q36" i="15"/>
  <c r="AJ81" i="15"/>
  <c r="L37" i="15"/>
  <c r="S36" i="15"/>
  <c r="AJ65" i="15"/>
  <c r="O86" i="15"/>
  <c r="N13" i="15"/>
  <c r="P25" i="15"/>
  <c r="P13" i="15"/>
  <c r="AE36" i="15"/>
  <c r="AH43" i="15"/>
  <c r="AJ48" i="15"/>
  <c r="AA64" i="15"/>
  <c r="AA47" i="15"/>
  <c r="AA36" i="15"/>
  <c r="AC64" i="15"/>
  <c r="AC47" i="15"/>
  <c r="AC36" i="15"/>
  <c r="R64" i="15"/>
  <c r="AJ86" i="15"/>
  <c r="AF102" i="15"/>
  <c r="P43" i="15"/>
  <c r="L15" i="15"/>
  <c r="L13" i="15"/>
  <c r="AH37" i="15"/>
  <c r="U36" i="15"/>
  <c r="AG36" i="15"/>
  <c r="N47" i="15"/>
  <c r="N36" i="15"/>
  <c r="Z47" i="15"/>
  <c r="Z36" i="15"/>
  <c r="X64" i="15"/>
  <c r="X47" i="15"/>
  <c r="X36" i="15"/>
  <c r="AJ69" i="15"/>
  <c r="AH69" i="15"/>
  <c r="L76" i="15"/>
  <c r="L75" i="15"/>
  <c r="O75" i="15"/>
  <c r="AF64" i="15"/>
  <c r="AF47" i="15"/>
  <c r="AF36" i="15"/>
  <c r="L44" i="15"/>
  <c r="L43" i="15"/>
  <c r="AH48" i="15"/>
  <c r="L71" i="15"/>
  <c r="L69" i="15"/>
  <c r="O69" i="15"/>
  <c r="AH75" i="15"/>
  <c r="AJ75" i="15"/>
  <c r="P47" i="15"/>
  <c r="P15" i="15"/>
  <c r="L64" i="15"/>
  <c r="X12" i="15"/>
  <c r="AG12" i="15"/>
  <c r="AE12" i="15"/>
  <c r="S12" i="15"/>
  <c r="U12" i="15"/>
  <c r="W12" i="15"/>
  <c r="Z12" i="15"/>
  <c r="AC12" i="15"/>
  <c r="AB12" i="15"/>
  <c r="P36" i="15"/>
  <c r="AF12" i="15"/>
  <c r="AA12" i="15"/>
  <c r="Y12" i="15"/>
  <c r="O64" i="15"/>
  <c r="T36" i="15"/>
  <c r="AJ47" i="15"/>
  <c r="AJ64" i="15"/>
  <c r="AH64" i="15"/>
  <c r="AH47" i="15"/>
  <c r="AH36" i="15"/>
  <c r="T12" i="15"/>
  <c r="AJ36" i="15"/>
  <c r="AH101" i="15"/>
  <c r="AH12" i="15"/>
  <c r="L51" i="15"/>
  <c r="L48" i="15"/>
  <c r="L47" i="15"/>
  <c r="L36" i="15"/>
</calcChain>
</file>

<file path=xl/sharedStrings.xml><?xml version="1.0" encoding="utf-8"?>
<sst xmlns="http://schemas.openxmlformats.org/spreadsheetml/2006/main" count="376" uniqueCount="230">
  <si>
    <t>1</t>
  </si>
  <si>
    <t>2</t>
  </si>
  <si>
    <t>4</t>
  </si>
  <si>
    <t>7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</si>
  <si>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</si>
  <si>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</si>
  <si>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</si>
  <si>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</si>
  <si>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</si>
  <si>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</si>
  <si>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</si>
  <si>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Химия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</si>
  <si>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</si>
  <si>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</si>
  <si>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</si>
  <si>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</si>
  <si>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</si>
  <si>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</si>
  <si>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</si>
  <si>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</si>
  <si>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</si>
  <si>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</si>
  <si>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ОГСЭ.05</t>
  </si>
  <si>
    <t>ОП</t>
  </si>
  <si>
    <t>Общепрофессиональные дисциплины</t>
  </si>
  <si>
    <t>Безопасность жизнедеятельности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</si>
  <si>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</si>
  <si>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</si>
  <si>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</si>
  <si>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</si>
  <si>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</si>
  <si>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электронная техника</t>
  </si>
  <si>
    <t>ОП.04</t>
  </si>
  <si>
    <t>Микробиология, санитария и гигиена в пищевом производстве</t>
  </si>
  <si>
    <t>ОП.05</t>
  </si>
  <si>
    <t>Автоматизация технологических процессов</t>
  </si>
  <si>
    <t>ОП.06</t>
  </si>
  <si>
    <t>Информационные технологии в профессиональной деятельности</t>
  </si>
  <si>
    <t>ОП.07</t>
  </si>
  <si>
    <t>Метрология и стандартизация</t>
  </si>
  <si>
    <t>ОП.08</t>
  </si>
  <si>
    <t>Правовые основы профессиональной деятельности</t>
  </si>
  <si>
    <t>ОП.09</t>
  </si>
  <si>
    <t>ОП.10</t>
  </si>
  <si>
    <t>Охрана труда</t>
  </si>
  <si>
    <t>ОП.11</t>
  </si>
  <si>
    <t>Товароведение сырья</t>
  </si>
  <si>
    <t>ОП.12</t>
  </si>
  <si>
    <t>Процессы и аппараты</t>
  </si>
  <si>
    <t>ОП.13</t>
  </si>
  <si>
    <t>Основы предпринимательской деятельности</t>
  </si>
  <si>
    <t>ОП.14</t>
  </si>
  <si>
    <t>ПМ</t>
  </si>
  <si>
    <t>Профессиональные модули</t>
  </si>
  <si>
    <t>ПМ.01</t>
  </si>
  <si>
    <t>Приемка, хранение и подготовка сырья к переработке</t>
  </si>
  <si>
    <t>МДК.01.01</t>
  </si>
  <si>
    <t>Технология хранения и подготовки сырья</t>
  </si>
  <si>
    <t>УП.01.01</t>
  </si>
  <si>
    <t>Учебная практика</t>
  </si>
  <si>
    <t>ПП.01.01</t>
  </si>
  <si>
    <t>Производственная практика</t>
  </si>
  <si>
    <t>ПМ.02</t>
  </si>
  <si>
    <t>Производство хлеба и хлебобулочных изделий</t>
  </si>
  <si>
    <t>МДК.02.01</t>
  </si>
  <si>
    <t>Технология производства хлеба и хлебобулочных изделий</t>
  </si>
  <si>
    <t>МДК.02.02</t>
  </si>
  <si>
    <t>Ассортимент и качество хлеба и хлебобулочных изделий</t>
  </si>
  <si>
    <t>30</t>
  </si>
  <si>
    <t>УП.02.01</t>
  </si>
  <si>
    <t>ПП.02.01</t>
  </si>
  <si>
    <t>ПМ.03</t>
  </si>
  <si>
    <t>Производство кондитерских изделий</t>
  </si>
  <si>
    <t>МДК.03.01</t>
  </si>
  <si>
    <t>Технология производства мучных кондитерских изделий</t>
  </si>
  <si>
    <t>МДК.03.02</t>
  </si>
  <si>
    <t>Технология производства сахаристых кондитерских изделий</t>
  </si>
  <si>
    <t>УП.03.01</t>
  </si>
  <si>
    <t>ПП.03.01</t>
  </si>
  <si>
    <t>ПМ.04</t>
  </si>
  <si>
    <t>Производство макаронных изделий</t>
  </si>
  <si>
    <t>36</t>
  </si>
  <si>
    <t>МДК.04.01</t>
  </si>
  <si>
    <t>Технология производства макароннных изделий</t>
  </si>
  <si>
    <t>УП.04.01</t>
  </si>
  <si>
    <t>ПП.04.01</t>
  </si>
  <si>
    <t>ПМ.05</t>
  </si>
  <si>
    <t>МДК.05.01</t>
  </si>
  <si>
    <t>Управление структурным подразделением организации</t>
  </si>
  <si>
    <t>МДК.05.02</t>
  </si>
  <si>
    <t>Документационное обеспечение управления</t>
  </si>
  <si>
    <t>УП.05.01</t>
  </si>
  <si>
    <t>ПП.05.01</t>
  </si>
  <si>
    <t>ПМ.06</t>
  </si>
  <si>
    <t>Выполнение работ по одной или нескольким профессиям рабочих, должностям служащих</t>
  </si>
  <si>
    <t>МДК.06.01</t>
  </si>
  <si>
    <t>УП.06.01</t>
  </si>
  <si>
    <t>ПП.06.01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</si>
  <si>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</si>
  <si>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</si>
  <si>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</si>
  <si>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Максимальная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</si>
  <si>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</si>
  <si>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</si>
  <si>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</si>
  <si>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</si>
  <si>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</si>
  <si>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</si>
  <si>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</si>
  <si>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</si>
  <si>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</si>
  <si>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</si>
  <si>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</si>
  <si>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Теор. обучение</t>
  </si>
  <si>
    <t>Лаб. и пр. занятия</t>
  </si>
  <si>
    <t>Курс. проект.</t>
  </si>
  <si>
    <t>Обяз. часть</t>
  </si>
  <si>
    <t>Вар. часть</t>
  </si>
  <si>
    <t>Итого час/нед (с учетом консультаций в период обучения по циклам)</t>
  </si>
  <si>
    <t>False</t>
  </si>
  <si>
    <t>О</t>
  </si>
  <si>
    <t>ОБЩЕОБРАЗОВАТЕЛЬНЫЙ ЦИКЛ</t>
  </si>
  <si>
    <t>Литература</t>
  </si>
  <si>
    <t>Биология</t>
  </si>
  <si>
    <t>ОБЖ</t>
  </si>
  <si>
    <t>Физика</t>
  </si>
  <si>
    <t>ПП</t>
  </si>
  <si>
    <t>ПРОФЕССИОНАЛЬНАЯ ПОДГОТОВКА</t>
  </si>
  <si>
    <t>П</t>
  </si>
  <si>
    <t>Профессиональный цикл</t>
  </si>
  <si>
    <t>530</t>
  </si>
  <si>
    <t>час</t>
  </si>
  <si>
    <t>нед</t>
  </si>
  <si>
    <t>Экзамен квалификационный</t>
  </si>
  <si>
    <t>ПМ.2.ЭК</t>
  </si>
  <si>
    <t>1/2</t>
  </si>
  <si>
    <t>ПМ.3.ЭК</t>
  </si>
  <si>
    <t>ПМ.4.ЭК</t>
  </si>
  <si>
    <t>ПМ.5.ЭК</t>
  </si>
  <si>
    <t>ПМ.6.ЭК</t>
  </si>
  <si>
    <t xml:space="preserve">Учебная и производственная (по профилю специальности) практики </t>
  </si>
  <si>
    <t>1 1/2</t>
  </si>
  <si>
    <t xml:space="preserve">    Концентрированная</t>
  </si>
  <si>
    <t xml:space="preserve">    Рассредоточенная</t>
  </si>
  <si>
    <t>Преддипломная практика</t>
  </si>
  <si>
    <t xml:space="preserve">4 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</si>
  <si>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</si>
  <si>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</si>
  <si>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</si>
  <si>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</si>
  <si>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</si>
  <si>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Контрольных работ (итоговые письм. классные)</t>
  </si>
  <si>
    <t>Контрольных работ (домашние)</t>
  </si>
  <si>
    <t>17 недель</t>
  </si>
  <si>
    <t>1 курс</t>
  </si>
  <si>
    <t>2 курс</t>
  </si>
  <si>
    <t>3 курс</t>
  </si>
  <si>
    <t>4 курс</t>
  </si>
  <si>
    <t>Итого</t>
  </si>
  <si>
    <t xml:space="preserve">КОНСУЛЬТАЦИИ </t>
  </si>
  <si>
    <t xml:space="preserve">Основы экономики, менеджмента и маркетинга </t>
  </si>
  <si>
    <t>Организация производственной деятельности пекаря</t>
  </si>
  <si>
    <t>24 неделя</t>
  </si>
  <si>
    <t>165 недель (5940 ч)</t>
  </si>
  <si>
    <t>16.5 недель         0.5 нед. пром. ат.</t>
  </si>
  <si>
    <t>15 недель              2 нед. пром. ат.</t>
  </si>
  <si>
    <t>Обществознание</t>
  </si>
  <si>
    <t>География</t>
  </si>
  <si>
    <t>Экология</t>
  </si>
  <si>
    <t>Информатика</t>
  </si>
  <si>
    <t xml:space="preserve">Русский язык </t>
  </si>
  <si>
    <t>22 недель             2 нед. пром. ат.</t>
  </si>
  <si>
    <t>22 недели           2 нед. пром. ат.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</si>
  <si>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</si>
  <si>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</si>
  <si>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</si>
  <si>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</si>
  <si>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</si>
  <si>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</si>
  <si>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</si>
  <si>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ОУП.10</t>
  </si>
  <si>
    <t>ОУП</t>
  </si>
  <si>
    <t>ПУП.13</t>
  </si>
  <si>
    <t>Основы деловой культуры</t>
  </si>
  <si>
    <t>ИТОГО:                                                   5940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</si>
  <si>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</si>
  <si>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</si>
  <si>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</si>
  <si>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</si>
  <si>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</si>
  <si>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</si>
  <si>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</si>
  <si>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</si>
  <si>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э</t>
  </si>
  <si>
    <t>дз</t>
  </si>
  <si>
    <t>Э</t>
  </si>
  <si>
    <t>Э/К</t>
  </si>
  <si>
    <t>5/5</t>
  </si>
  <si>
    <t>5/1</t>
  </si>
  <si>
    <t>Астрономия</t>
  </si>
  <si>
    <t>ДУП.08</t>
  </si>
  <si>
    <t>ОУП.11</t>
  </si>
  <si>
    <t>ОУП.12</t>
  </si>
  <si>
    <t>ПУП.14</t>
  </si>
  <si>
    <t>14.5 недель       0.5 нед. пром. ат. (+ 4 нед.пред.пр + ГИА 6 нед.)</t>
  </si>
  <si>
    <t>ОУП.14</t>
  </si>
  <si>
    <t>Русский язык и литература</t>
  </si>
  <si>
    <t>Иностранные языки</t>
  </si>
  <si>
    <t>Математика и информатика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</si>
  <si>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</si>
  <si>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</si>
  <si>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</si>
  <si>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Самостоятельная, внеаудиторная  (702)</t>
  </si>
  <si>
    <t>Проектная деятельность</t>
  </si>
  <si>
    <t>Профильный учебный предмет</t>
  </si>
  <si>
    <t xml:space="preserve">Обязательные учебные предметы </t>
  </si>
  <si>
    <t>По выбору из обязательных предметных областей</t>
  </si>
  <si>
    <t>Промежуточная аттестация (общеобразовательный цикл)</t>
  </si>
  <si>
    <t>Промежуточная аттестация (профессиональная подготовка</t>
  </si>
  <si>
    <t>ИТОГО:</t>
  </si>
  <si>
    <t xml:space="preserve">Дисциплин и МДК </t>
  </si>
  <si>
    <t>Производственная  практика</t>
  </si>
  <si>
    <t>По 4 часа на обучающегося</t>
  </si>
  <si>
    <t xml:space="preserve">Экзаменов (в т. ч. экзаменов (квалификационных)) </t>
  </si>
  <si>
    <t xml:space="preserve">Дифф. зачетов </t>
  </si>
  <si>
    <t>Зачётов</t>
  </si>
  <si>
    <r>
      <t xml:space="preserve">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Учебный план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
</t>
    </r>
    <r>
      <rPr>
        <sz val="12"/>
        <color indexed="8"/>
        <rFont val="Times New Roman"/>
        <family val="1"/>
        <charset val="204"/>
      </rPr>
      <t xml:space="preserve">
                                                                    19.00.00 ПРОМЫШЛЕННАЯ ЭКОЛОГИЯ И БИОТЕХНОЛОГИИ.  </t>
    </r>
    <r>
      <rPr>
        <sz val="12"/>
        <rFont val="Times New Roman"/>
        <family val="1"/>
        <charset val="204"/>
      </rPr>
      <t xml:space="preserve">19.02.03 </t>
    </r>
    <r>
      <rPr>
        <sz val="12"/>
        <color indexed="8"/>
        <rFont val="Times New Roman"/>
        <family val="1"/>
        <charset val="204"/>
      </rPr>
      <t>Технология хлеба, кондитерских и макаронных изделий Утв. протокол М.О.____2019 г.</t>
    </r>
    <r>
      <rPr>
        <sz val="8"/>
        <color indexed="8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</t>
    </r>
  </si>
  <si>
    <t>Организации работы структурного подразделения</t>
  </si>
  <si>
    <t xml:space="preserve">Промежуточная аттестация </t>
  </si>
  <si>
    <t xml:space="preserve">Математика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</si>
</sst>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#,###"/>
  </numFmts>
  <fonts count="28" x14ac:knownFonts="1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000000"/>
      <name val="Tahoma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16"/>
      </patternFill>
    </fill>
    <fill>
      <patternFill patternType="solid">
        <fgColor theme="6" tint="0.59999389629810485"/>
        <bgColor indexed="1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6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1" fillId="0" borderId="0" xfId="0" applyFont="1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>
      <alignment horizontal="center" vertical="center"/>
    </xf>
    <xf numFmtId="172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9" fillId="3" borderId="5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3" borderId="9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>
      <alignment horizontal="center" vertical="center"/>
    </xf>
    <xf numFmtId="172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9" xfId="0" applyNumberFormat="1" applyFont="1" applyFill="1" applyBorder="1" applyAlignment="1" applyProtection="1">
      <alignment horizontal="center" vertical="center"/>
      <protection locked="0"/>
    </xf>
    <xf numFmtId="0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8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7" fillId="5" borderId="0" xfId="0" applyFont="1" applyFill="1"/>
    <xf numFmtId="0" fontId="9" fillId="6" borderId="7" xfId="0" applyNumberFormat="1" applyFont="1" applyFill="1" applyBorder="1" applyAlignment="1">
      <alignment horizontal="center" vertical="center"/>
    </xf>
    <xf numFmtId="0" fontId="18" fillId="2" borderId="7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49" fontId="5" fillId="3" borderId="1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1" fillId="4" borderId="20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NumberFormat="1" applyFont="1" applyFill="1" applyBorder="1" applyAlignment="1" applyProtection="1">
      <alignment horizontal="center" vertical="center"/>
      <protection locked="0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0" fontId="18" fillId="8" borderId="21" xfId="0" applyNumberFormat="1" applyFont="1" applyFill="1" applyBorder="1" applyAlignment="1">
      <alignment horizontal="center" vertical="center"/>
    </xf>
    <xf numFmtId="0" fontId="18" fillId="4" borderId="24" xfId="0" applyNumberFormat="1" applyFont="1" applyFill="1" applyBorder="1" applyAlignment="1" applyProtection="1">
      <alignment horizontal="center" vertical="center"/>
      <protection locked="0"/>
    </xf>
    <xf numFmtId="0" fontId="18" fillId="4" borderId="25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6" xfId="0" applyNumberFormat="1" applyFont="1" applyFill="1" applyBorder="1" applyAlignment="1" applyProtection="1">
      <alignment horizontal="center" vertical="center"/>
      <protection locked="0"/>
    </xf>
    <xf numFmtId="0" fontId="18" fillId="3" borderId="25" xfId="0" applyNumberFormat="1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 applyProtection="1">
      <alignment horizontal="center" vertical="center"/>
      <protection locked="0"/>
    </xf>
    <xf numFmtId="0" fontId="20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27" xfId="0" applyNumberFormat="1" applyFont="1" applyFill="1" applyBorder="1" applyAlignment="1">
      <alignment horizontal="center" vertical="center"/>
    </xf>
    <xf numFmtId="0" fontId="9" fillId="3" borderId="27" xfId="0" applyNumberFormat="1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5" fillId="3" borderId="33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horizontal="center" vertical="center"/>
    </xf>
    <xf numFmtId="0" fontId="9" fillId="3" borderId="33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9" fillId="3" borderId="38" xfId="0" applyNumberFormat="1" applyFont="1" applyFill="1" applyBorder="1" applyAlignment="1">
      <alignment horizontal="center" vertical="center"/>
    </xf>
    <xf numFmtId="0" fontId="9" fillId="3" borderId="29" xfId="0" applyNumberFormat="1" applyFont="1" applyFill="1" applyBorder="1" applyAlignment="1">
      <alignment horizontal="center" vertical="center"/>
    </xf>
    <xf numFmtId="0" fontId="15" fillId="2" borderId="27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19" fillId="4" borderId="25" xfId="0" applyNumberFormat="1" applyFont="1" applyFill="1" applyBorder="1" applyAlignment="1" applyProtection="1">
      <alignment horizontal="center" vertical="center"/>
      <protection locked="0"/>
    </xf>
    <xf numFmtId="0" fontId="19" fillId="3" borderId="25" xfId="0" applyNumberFormat="1" applyFont="1" applyFill="1" applyBorder="1" applyAlignment="1">
      <alignment horizontal="center" vertical="center"/>
    </xf>
    <xf numFmtId="0" fontId="19" fillId="2" borderId="25" xfId="0" applyNumberFormat="1" applyFont="1" applyFill="1" applyBorder="1" applyAlignment="1">
      <alignment horizontal="center" vertical="center"/>
    </xf>
    <xf numFmtId="0" fontId="18" fillId="4" borderId="42" xfId="0" applyNumberFormat="1" applyFont="1" applyFill="1" applyBorder="1" applyAlignment="1" applyProtection="1">
      <alignment horizontal="center" vertical="center"/>
      <protection locked="0"/>
    </xf>
    <xf numFmtId="0" fontId="18" fillId="4" borderId="43" xfId="0" applyNumberFormat="1" applyFont="1" applyFill="1" applyBorder="1" applyAlignment="1" applyProtection="1">
      <alignment horizontal="center" vertical="center"/>
      <protection locked="0"/>
    </xf>
    <xf numFmtId="0" fontId="19" fillId="3" borderId="42" xfId="0" applyNumberFormat="1" applyFont="1" applyFill="1" applyBorder="1" applyAlignment="1">
      <alignment horizontal="center" vertical="center"/>
    </xf>
    <xf numFmtId="0" fontId="18" fillId="3" borderId="42" xfId="0" applyNumberFormat="1" applyFont="1" applyFill="1" applyBorder="1" applyAlignment="1">
      <alignment horizontal="center" vertical="center"/>
    </xf>
    <xf numFmtId="0" fontId="7" fillId="3" borderId="43" xfId="0" applyNumberFormat="1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 applyProtection="1">
      <alignment horizontal="center" vertical="center"/>
      <protection locked="0"/>
    </xf>
    <xf numFmtId="0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18" fillId="4" borderId="18" xfId="0" applyNumberFormat="1" applyFont="1" applyFill="1" applyBorder="1" applyAlignment="1" applyProtection="1">
      <alignment horizontal="center" vertical="center"/>
      <protection locked="0"/>
    </xf>
    <xf numFmtId="0" fontId="19" fillId="3" borderId="6" xfId="0" applyNumberFormat="1" applyFont="1" applyFill="1" applyBorder="1" applyAlignment="1">
      <alignment horizontal="center" vertical="center"/>
    </xf>
    <xf numFmtId="0" fontId="18" fillId="3" borderId="6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19" fillId="4" borderId="42" xfId="0" applyNumberFormat="1" applyFont="1" applyFill="1" applyBorder="1" applyAlignment="1" applyProtection="1">
      <alignment horizontal="center" vertical="center"/>
      <protection locked="0"/>
    </xf>
    <xf numFmtId="0" fontId="18" fillId="7" borderId="44" xfId="0" applyFont="1" applyFill="1" applyBorder="1" applyAlignment="1">
      <alignment horizontal="center" vertical="center"/>
    </xf>
    <xf numFmtId="0" fontId="19" fillId="2" borderId="42" xfId="0" applyNumberFormat="1" applyFont="1" applyFill="1" applyBorder="1" applyAlignment="1">
      <alignment horizontal="center" vertical="center"/>
    </xf>
    <xf numFmtId="0" fontId="16" fillId="2" borderId="39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9" fillId="2" borderId="33" xfId="0" applyNumberFormat="1" applyFont="1" applyFill="1" applyBorder="1" applyAlignment="1">
      <alignment horizontal="center" vertical="center"/>
    </xf>
    <xf numFmtId="0" fontId="18" fillId="8" borderId="46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0" fontId="18" fillId="4" borderId="2" xfId="0" applyNumberFormat="1" applyFont="1" applyFill="1" applyBorder="1" applyAlignment="1" applyProtection="1">
      <alignment horizontal="center" vertical="center"/>
      <protection locked="0"/>
    </xf>
    <xf numFmtId="0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3" borderId="2" xfId="0" applyNumberFormat="1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4" borderId="37" xfId="0" applyNumberFormat="1" applyFont="1" applyFill="1" applyBorder="1" applyAlignment="1" applyProtection="1">
      <alignment horizontal="center" vertical="center"/>
      <protection locked="0"/>
    </xf>
    <xf numFmtId="0" fontId="18" fillId="8" borderId="2" xfId="0" applyNumberFormat="1" applyFont="1" applyFill="1" applyBorder="1" applyAlignment="1">
      <alignment horizontal="center" vertical="center"/>
    </xf>
    <xf numFmtId="0" fontId="19" fillId="2" borderId="48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18" fillId="3" borderId="33" xfId="0" applyNumberFormat="1" applyFont="1" applyFill="1" applyBorder="1" applyAlignment="1">
      <alignment horizontal="center" vertical="center"/>
    </xf>
    <xf numFmtId="0" fontId="18" fillId="8" borderId="29" xfId="0" applyNumberFormat="1" applyFont="1" applyFill="1" applyBorder="1" applyAlignment="1">
      <alignment horizontal="center" vertical="center"/>
    </xf>
    <xf numFmtId="0" fontId="18" fillId="4" borderId="5" xfId="0" applyNumberFormat="1" applyFont="1" applyFill="1" applyBorder="1" applyAlignment="1" applyProtection="1">
      <alignment horizontal="center" vertical="center"/>
      <protection locked="0"/>
    </xf>
    <xf numFmtId="0" fontId="18" fillId="7" borderId="49" xfId="0" applyFont="1" applyFill="1" applyBorder="1" applyAlignment="1">
      <alignment horizontal="center" vertical="center"/>
    </xf>
    <xf numFmtId="0" fontId="15" fillId="2" borderId="26" xfId="0" applyNumberFormat="1" applyFont="1" applyFill="1" applyBorder="1" applyAlignment="1">
      <alignment horizontal="center" vertical="center"/>
    </xf>
    <xf numFmtId="0" fontId="9" fillId="3" borderId="4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3" fillId="6" borderId="3" xfId="0" applyNumberFormat="1" applyFont="1" applyFill="1" applyBorder="1" applyAlignment="1">
      <alignment horizontal="center" vertical="center"/>
    </xf>
    <xf numFmtId="12" fontId="23" fillId="6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>
      <alignment horizontal="center" vertical="center"/>
    </xf>
    <xf numFmtId="0" fontId="23" fillId="3" borderId="3" xfId="0" applyNumberFormat="1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11" borderId="38" xfId="0" applyFont="1" applyFill="1" applyBorder="1" applyAlignment="1">
      <alignment horizontal="center" vertical="center"/>
    </xf>
    <xf numFmtId="0" fontId="18" fillId="4" borderId="39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NumberFormat="1" applyFont="1" applyFill="1" applyBorder="1" applyAlignment="1">
      <alignment horizontal="center" vertical="center"/>
    </xf>
    <xf numFmtId="0" fontId="19" fillId="3" borderId="18" xfId="0" applyNumberFormat="1" applyFont="1" applyFill="1" applyBorder="1" applyAlignment="1">
      <alignment horizontal="center" vertical="center"/>
    </xf>
    <xf numFmtId="0" fontId="19" fillId="3" borderId="33" xfId="0" applyNumberFormat="1" applyFont="1" applyFill="1" applyBorder="1" applyAlignment="1">
      <alignment horizontal="center" vertical="center"/>
    </xf>
    <xf numFmtId="0" fontId="19" fillId="3" borderId="29" xfId="0" applyNumberFormat="1" applyFont="1" applyFill="1" applyBorder="1" applyAlignment="1">
      <alignment horizontal="center" vertical="center"/>
    </xf>
    <xf numFmtId="0" fontId="5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7" fillId="3" borderId="25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NumberFormat="1" applyFont="1" applyFill="1" applyBorder="1" applyAlignment="1">
      <alignment horizontal="center" vertical="center"/>
    </xf>
    <xf numFmtId="0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NumberFormat="1" applyFont="1" applyFill="1" applyBorder="1" applyAlignment="1" applyProtection="1">
      <alignment horizontal="center" vertical="center"/>
      <protection locked="0"/>
    </xf>
    <xf numFmtId="0" fontId="5" fillId="6" borderId="50" xfId="0" applyNumberFormat="1" applyFont="1" applyFill="1" applyBorder="1" applyAlignment="1">
      <alignment horizontal="center" vertical="center"/>
    </xf>
    <xf numFmtId="0" fontId="7" fillId="6" borderId="30" xfId="0" applyNumberFormat="1" applyFont="1" applyFill="1" applyBorder="1" applyAlignment="1" applyProtection="1">
      <alignment horizontal="center" vertical="center"/>
      <protection locked="0"/>
    </xf>
    <xf numFmtId="0" fontId="7" fillId="6" borderId="42" xfId="0" applyNumberFormat="1" applyFont="1" applyFill="1" applyBorder="1" applyAlignment="1">
      <alignment horizontal="center" vertical="center"/>
    </xf>
    <xf numFmtId="0" fontId="7" fillId="6" borderId="39" xfId="0" applyNumberFormat="1" applyFont="1" applyFill="1" applyBorder="1" applyAlignment="1">
      <alignment horizontal="center" vertical="center"/>
    </xf>
    <xf numFmtId="0" fontId="7" fillId="6" borderId="44" xfId="0" applyNumberFormat="1" applyFont="1" applyFill="1" applyBorder="1" applyAlignment="1" applyProtection="1">
      <alignment horizontal="center" vertical="center"/>
      <protection locked="0"/>
    </xf>
    <xf numFmtId="0" fontId="7" fillId="6" borderId="39" xfId="0" applyNumberFormat="1" applyFont="1" applyFill="1" applyBorder="1" applyAlignment="1" applyProtection="1">
      <alignment horizontal="center" vertical="center"/>
      <protection locked="0"/>
    </xf>
    <xf numFmtId="0" fontId="9" fillId="6" borderId="4" xfId="0" applyNumberFormat="1" applyFont="1" applyFill="1" applyBorder="1" applyAlignment="1">
      <alignment horizontal="center" vertical="center"/>
    </xf>
    <xf numFmtId="0" fontId="5" fillId="6" borderId="51" xfId="0" applyNumberFormat="1" applyFont="1" applyFill="1" applyBorder="1" applyAlignment="1" applyProtection="1">
      <alignment horizontal="center" vertical="center"/>
      <protection locked="0"/>
    </xf>
    <xf numFmtId="0" fontId="5" fillId="6" borderId="42" xfId="0" applyNumberFormat="1" applyFont="1" applyFill="1" applyBorder="1" applyAlignment="1" applyProtection="1">
      <alignment horizontal="center" vertical="center"/>
      <protection locked="0"/>
    </xf>
    <xf numFmtId="0" fontId="5" fillId="6" borderId="52" xfId="0" applyNumberFormat="1" applyFont="1" applyFill="1" applyBorder="1" applyAlignment="1">
      <alignment horizontal="center" vertical="center"/>
    </xf>
    <xf numFmtId="0" fontId="5" fillId="6" borderId="29" xfId="0" applyNumberFormat="1" applyFont="1" applyFill="1" applyBorder="1" applyAlignment="1">
      <alignment horizontal="center" vertical="center"/>
    </xf>
    <xf numFmtId="0" fontId="7" fillId="6" borderId="53" xfId="0" applyNumberFormat="1" applyFont="1" applyFill="1" applyBorder="1" applyAlignment="1" applyProtection="1">
      <alignment horizontal="center" vertical="center"/>
      <protection locked="0"/>
    </xf>
    <xf numFmtId="0" fontId="7" fillId="6" borderId="6" xfId="0" applyNumberFormat="1" applyFont="1" applyFill="1" applyBorder="1" applyAlignment="1">
      <alignment horizontal="center" vertical="center"/>
    </xf>
    <xf numFmtId="0" fontId="7" fillId="6" borderId="5" xfId="0" applyNumberFormat="1" applyFont="1" applyFill="1" applyBorder="1" applyAlignment="1">
      <alignment horizontal="center" vertical="center"/>
    </xf>
    <xf numFmtId="0" fontId="7" fillId="6" borderId="33" xfId="0" applyNumberFormat="1" applyFont="1" applyFill="1" applyBorder="1" applyAlignment="1" applyProtection="1">
      <alignment horizontal="center" vertical="center"/>
      <protection locked="0"/>
    </xf>
    <xf numFmtId="0" fontId="7" fillId="6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NumberFormat="1" applyFont="1" applyFill="1" applyBorder="1" applyAlignment="1" applyProtection="1">
      <alignment horizontal="center" vertical="center"/>
      <protection locked="0"/>
    </xf>
    <xf numFmtId="0" fontId="5" fillId="6" borderId="6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NumberFormat="1" applyFont="1" applyFill="1" applyBorder="1" applyAlignment="1" applyProtection="1">
      <alignment horizontal="center" vertical="center"/>
      <protection locked="0"/>
    </xf>
    <xf numFmtId="172" fontId="7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50" xfId="0" applyNumberFormat="1" applyFont="1" applyFill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center" vertical="center"/>
    </xf>
    <xf numFmtId="0" fontId="7" fillId="6" borderId="54" xfId="0" applyNumberFormat="1" applyFont="1" applyFill="1" applyBorder="1" applyAlignment="1">
      <alignment horizontal="center" vertical="center"/>
    </xf>
    <xf numFmtId="0" fontId="5" fillId="6" borderId="55" xfId="0" applyNumberFormat="1" applyFont="1" applyFill="1" applyBorder="1" applyAlignment="1" applyProtection="1">
      <alignment horizontal="center" vertical="center"/>
      <protection locked="0"/>
    </xf>
    <xf numFmtId="0" fontId="5" fillId="6" borderId="54" xfId="0" applyNumberFormat="1" applyFont="1" applyFill="1" applyBorder="1" applyAlignment="1" applyProtection="1">
      <alignment horizontal="center" vertical="center"/>
      <protection locked="0"/>
    </xf>
    <xf numFmtId="0" fontId="5" fillId="6" borderId="56" xfId="0" applyNumberFormat="1" applyFont="1" applyFill="1" applyBorder="1" applyAlignment="1">
      <alignment horizontal="center" vertical="center"/>
    </xf>
    <xf numFmtId="0" fontId="7" fillId="6" borderId="57" xfId="0" applyNumberFormat="1" applyFont="1" applyFill="1" applyBorder="1" applyAlignment="1" applyProtection="1">
      <alignment horizontal="center" vertical="center"/>
      <protection locked="0"/>
    </xf>
    <xf numFmtId="0" fontId="7" fillId="6" borderId="58" xfId="0" applyNumberFormat="1" applyFont="1" applyFill="1" applyBorder="1" applyAlignment="1">
      <alignment horizontal="center" vertical="center"/>
    </xf>
    <xf numFmtId="0" fontId="7" fillId="6" borderId="59" xfId="0" applyNumberFormat="1" applyFont="1" applyFill="1" applyBorder="1" applyAlignment="1" applyProtection="1">
      <alignment horizontal="center" vertical="center"/>
      <protection locked="0"/>
    </xf>
    <xf numFmtId="0" fontId="7" fillId="6" borderId="58" xfId="0" applyNumberFormat="1" applyFont="1" applyFill="1" applyBorder="1" applyAlignment="1" applyProtection="1">
      <alignment horizontal="center" vertical="center"/>
      <protection locked="0"/>
    </xf>
    <xf numFmtId="0" fontId="7" fillId="6" borderId="60" xfId="0" applyNumberFormat="1" applyFont="1" applyFill="1" applyBorder="1" applyAlignment="1">
      <alignment horizontal="center" vertical="center"/>
    </xf>
    <xf numFmtId="0" fontId="5" fillId="6" borderId="61" xfId="0" applyNumberFormat="1" applyFont="1" applyFill="1" applyBorder="1" applyAlignment="1" applyProtection="1">
      <alignment horizontal="center" vertical="center"/>
      <protection locked="0"/>
    </xf>
    <xf numFmtId="0" fontId="5" fillId="6" borderId="60" xfId="0" applyNumberFormat="1" applyFont="1" applyFill="1" applyBorder="1" applyAlignment="1" applyProtection="1">
      <alignment horizontal="center" vertical="center"/>
      <protection locked="0"/>
    </xf>
    <xf numFmtId="0" fontId="5" fillId="6" borderId="62" xfId="0" applyNumberFormat="1" applyFont="1" applyFill="1" applyBorder="1" applyAlignment="1">
      <alignment horizontal="center" vertical="center"/>
    </xf>
    <xf numFmtId="0" fontId="7" fillId="6" borderId="32" xfId="0" applyNumberFormat="1" applyFont="1" applyFill="1" applyBorder="1" applyAlignment="1" applyProtection="1">
      <alignment horizontal="center" vertical="center"/>
      <protection locked="0"/>
    </xf>
    <xf numFmtId="0" fontId="7" fillId="6" borderId="41" xfId="0" applyNumberFormat="1" applyFont="1" applyFill="1" applyBorder="1" applyAlignment="1">
      <alignment horizontal="center" vertical="center"/>
    </xf>
    <xf numFmtId="0" fontId="7" fillId="6" borderId="63" xfId="0" applyNumberFormat="1" applyFont="1" applyFill="1" applyBorder="1" applyAlignment="1" applyProtection="1">
      <alignment horizontal="center" vertical="center"/>
      <protection locked="0"/>
    </xf>
    <xf numFmtId="0" fontId="7" fillId="6" borderId="41" xfId="0" applyNumberFormat="1" applyFont="1" applyFill="1" applyBorder="1" applyAlignment="1" applyProtection="1">
      <alignment horizontal="center" vertical="center"/>
      <protection locked="0"/>
    </xf>
    <xf numFmtId="0" fontId="7" fillId="9" borderId="54" xfId="0" applyNumberFormat="1" applyFont="1" applyFill="1" applyBorder="1" applyAlignment="1">
      <alignment horizontal="center" vertical="center"/>
    </xf>
    <xf numFmtId="49" fontId="7" fillId="6" borderId="63" xfId="0" applyNumberFormat="1" applyFont="1" applyFill="1" applyBorder="1" applyAlignment="1" applyProtection="1">
      <alignment horizontal="center" vertical="center"/>
      <protection locked="0"/>
    </xf>
    <xf numFmtId="0" fontId="7" fillId="2" borderId="64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65" xfId="0" applyNumberFormat="1" applyFont="1" applyFill="1" applyBorder="1" applyAlignment="1">
      <alignment horizontal="center" vertical="center"/>
    </xf>
    <xf numFmtId="0" fontId="7" fillId="2" borderId="66" xfId="0" applyNumberFormat="1" applyFont="1" applyFill="1" applyBorder="1" applyAlignment="1">
      <alignment horizontal="center" vertical="center"/>
    </xf>
    <xf numFmtId="0" fontId="7" fillId="2" borderId="67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center" vertical="center"/>
    </xf>
    <xf numFmtId="49" fontId="7" fillId="6" borderId="41" xfId="0" applyNumberFormat="1" applyFont="1" applyFill="1" applyBorder="1" applyAlignment="1" applyProtection="1">
      <alignment horizontal="center" vertical="center"/>
      <protection locked="0"/>
    </xf>
    <xf numFmtId="0" fontId="7" fillId="6" borderId="44" xfId="0" applyNumberFormat="1" applyFont="1" applyFill="1" applyBorder="1" applyAlignment="1">
      <alignment horizontal="center" vertical="center"/>
    </xf>
    <xf numFmtId="0" fontId="7" fillId="6" borderId="59" xfId="0" applyNumberFormat="1" applyFont="1" applyFill="1" applyBorder="1" applyAlignment="1">
      <alignment horizontal="center" vertical="center"/>
    </xf>
    <xf numFmtId="0" fontId="7" fillId="6" borderId="63" xfId="0" applyNumberFormat="1" applyFont="1" applyFill="1" applyBorder="1" applyAlignment="1">
      <alignment horizontal="center" vertical="center"/>
    </xf>
    <xf numFmtId="0" fontId="7" fillId="6" borderId="45" xfId="0" applyNumberFormat="1" applyFont="1" applyFill="1" applyBorder="1" applyAlignment="1">
      <alignment horizontal="center" vertical="center"/>
    </xf>
    <xf numFmtId="0" fontId="7" fillId="6" borderId="64" xfId="0" applyNumberFormat="1" applyFont="1" applyFill="1" applyBorder="1" applyAlignment="1">
      <alignment horizontal="center" vertical="center"/>
    </xf>
    <xf numFmtId="0" fontId="7" fillId="6" borderId="65" xfId="0" applyNumberFormat="1" applyFont="1" applyFill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3" borderId="45" xfId="0" applyNumberFormat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29" xfId="0" applyNumberFormat="1" applyFont="1" applyFill="1" applyBorder="1" applyAlignment="1">
      <alignment horizontal="left" vertical="center" wrapText="1"/>
    </xf>
    <xf numFmtId="0" fontId="7" fillId="2" borderId="69" xfId="0" applyNumberFormat="1" applyFont="1" applyFill="1" applyBorder="1" applyAlignment="1">
      <alignment horizontal="center" vertical="center"/>
    </xf>
    <xf numFmtId="0" fontId="7" fillId="6" borderId="70" xfId="0" applyNumberFormat="1" applyFont="1" applyFill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9" fillId="3" borderId="53" xfId="0" applyNumberFormat="1" applyFont="1" applyFill="1" applyBorder="1" applyAlignment="1">
      <alignment horizontal="center" vertical="center"/>
    </xf>
    <xf numFmtId="0" fontId="6" fillId="3" borderId="53" xfId="0" applyNumberFormat="1" applyFont="1" applyFill="1" applyBorder="1" applyAlignment="1">
      <alignment horizontal="center" vertical="center"/>
    </xf>
    <xf numFmtId="0" fontId="18" fillId="3" borderId="31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>
      <alignment horizontal="left" vertical="center"/>
    </xf>
    <xf numFmtId="0" fontId="24" fillId="0" borderId="52" xfId="0" applyFont="1" applyFill="1" applyBorder="1" applyAlignment="1" applyProtection="1">
      <alignment horizontal="left" vertical="center" wrapText="1"/>
      <protection locked="0"/>
    </xf>
    <xf numFmtId="0" fontId="5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9" fillId="3" borderId="52" xfId="0" applyNumberFormat="1" applyFont="1" applyFill="1" applyBorder="1" applyAlignment="1">
      <alignment horizontal="left" vertical="center" wrapText="1"/>
    </xf>
    <xf numFmtId="0" fontId="7" fillId="4" borderId="72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7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72" xfId="0" applyNumberFormat="1" applyFont="1" applyFill="1" applyBorder="1" applyAlignment="1">
      <alignment horizontal="left" vertical="center" wrapText="1"/>
    </xf>
    <xf numFmtId="0" fontId="7" fillId="3" borderId="52" xfId="0" applyNumberFormat="1" applyFont="1" applyFill="1" applyBorder="1" applyAlignment="1">
      <alignment horizontal="left" vertical="center" wrapText="1"/>
    </xf>
    <xf numFmtId="0" fontId="15" fillId="4" borderId="76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7" xfId="0" applyNumberFormat="1" applyFont="1" applyFill="1" applyBorder="1" applyAlignment="1">
      <alignment horizontal="left" vertical="center" wrapText="1"/>
    </xf>
    <xf numFmtId="0" fontId="7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6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6" borderId="50" xfId="0" applyNumberFormat="1" applyFont="1" applyFill="1" applyBorder="1" applyAlignment="1" applyProtection="1">
      <alignment horizontal="left" vertical="center" wrapText="1"/>
      <protection locked="0"/>
    </xf>
    <xf numFmtId="0" fontId="7" fillId="6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50" xfId="0" applyNumberFormat="1" applyFont="1" applyFill="1" applyBorder="1" applyAlignment="1">
      <alignment horizontal="left" vertical="center"/>
    </xf>
    <xf numFmtId="0" fontId="18" fillId="3" borderId="34" xfId="0" applyNumberFormat="1" applyFont="1" applyFill="1" applyBorder="1" applyAlignment="1">
      <alignment horizontal="center" vertical="center"/>
    </xf>
    <xf numFmtId="0" fontId="18" fillId="4" borderId="51" xfId="0" applyNumberFormat="1" applyFont="1" applyFill="1" applyBorder="1" applyAlignment="1" applyProtection="1">
      <alignment horizontal="center" vertical="center"/>
      <protection locked="0"/>
    </xf>
    <xf numFmtId="0" fontId="19" fillId="4" borderId="51" xfId="0" applyNumberFormat="1" applyFont="1" applyFill="1" applyBorder="1" applyAlignment="1" applyProtection="1">
      <alignment horizontal="center" vertical="center"/>
      <protection locked="0"/>
    </xf>
    <xf numFmtId="0" fontId="18" fillId="4" borderId="48" xfId="0" applyNumberFormat="1" applyFont="1" applyFill="1" applyBorder="1" applyAlignment="1" applyProtection="1">
      <alignment horizontal="center" vertical="center"/>
      <protection locked="0"/>
    </xf>
    <xf numFmtId="0" fontId="18" fillId="4" borderId="72" xfId="0" applyNumberFormat="1" applyFont="1" applyFill="1" applyBorder="1" applyAlignment="1" applyProtection="1">
      <alignment horizontal="center" vertical="center"/>
      <protection locked="0"/>
    </xf>
    <xf numFmtId="0" fontId="5" fillId="4" borderId="51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NumberFormat="1" applyFont="1" applyFill="1" applyBorder="1" applyAlignment="1">
      <alignment horizontal="center" vertical="center"/>
    </xf>
    <xf numFmtId="0" fontId="19" fillId="3" borderId="53" xfId="0" applyNumberFormat="1" applyFont="1" applyFill="1" applyBorder="1" applyAlignment="1">
      <alignment horizontal="center" vertical="center"/>
    </xf>
    <xf numFmtId="0" fontId="18" fillId="3" borderId="30" xfId="0" applyNumberFormat="1" applyFont="1" applyFill="1" applyBorder="1" applyAlignment="1">
      <alignment horizontal="center" vertical="center"/>
    </xf>
    <xf numFmtId="0" fontId="18" fillId="3" borderId="53" xfId="0" applyNumberFormat="1" applyFont="1" applyFill="1" applyBorder="1" applyAlignment="1">
      <alignment horizontal="center" vertical="center"/>
    </xf>
    <xf numFmtId="0" fontId="19" fillId="3" borderId="30" xfId="0" applyNumberFormat="1" applyFont="1" applyFill="1" applyBorder="1" applyAlignment="1">
      <alignment horizontal="center" vertical="center"/>
    </xf>
    <xf numFmtId="0" fontId="18" fillId="4" borderId="58" xfId="0" applyNumberFormat="1" applyFont="1" applyFill="1" applyBorder="1" applyAlignment="1" applyProtection="1">
      <alignment horizontal="center" vertical="center"/>
      <protection locked="0"/>
    </xf>
    <xf numFmtId="0" fontId="19" fillId="4" borderId="26" xfId="0" applyNumberFormat="1" applyFont="1" applyFill="1" applyBorder="1" applyAlignment="1" applyProtection="1">
      <alignment horizontal="center" vertical="center"/>
      <protection locked="0"/>
    </xf>
    <xf numFmtId="0" fontId="19" fillId="4" borderId="39" xfId="0" applyNumberFormat="1" applyFont="1" applyFill="1" applyBorder="1" applyAlignment="1" applyProtection="1">
      <alignment horizontal="center" vertical="center"/>
      <protection locked="0"/>
    </xf>
    <xf numFmtId="0" fontId="18" fillId="3" borderId="68" xfId="0" applyNumberFormat="1" applyFont="1" applyFill="1" applyBorder="1" applyAlignment="1">
      <alignment horizontal="center" vertical="center"/>
    </xf>
    <xf numFmtId="0" fontId="7" fillId="3" borderId="53" xfId="0" applyNumberFormat="1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31" xfId="0" applyNumberFormat="1" applyFont="1" applyFill="1" applyBorder="1" applyAlignment="1">
      <alignment horizontal="center" vertical="center"/>
    </xf>
    <xf numFmtId="0" fontId="20" fillId="4" borderId="58" xfId="0" applyNumberFormat="1" applyFont="1" applyFill="1" applyBorder="1" applyAlignment="1" applyProtection="1">
      <alignment horizontal="center" vertical="center"/>
      <protection locked="0"/>
    </xf>
    <xf numFmtId="0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7" xfId="0" applyNumberFormat="1" applyFont="1" applyFill="1" applyBorder="1" applyAlignment="1">
      <alignment horizontal="center" vertical="center"/>
    </xf>
    <xf numFmtId="0" fontId="7" fillId="3" borderId="34" xfId="0" applyNumberFormat="1" applyFont="1" applyFill="1" applyBorder="1" applyAlignment="1">
      <alignment horizontal="center" vertical="center"/>
    </xf>
    <xf numFmtId="0" fontId="18" fillId="4" borderId="78" xfId="0" applyNumberFormat="1" applyFont="1" applyFill="1" applyBorder="1" applyAlignment="1" applyProtection="1">
      <alignment horizontal="center" vertical="center"/>
      <protection locked="0"/>
    </xf>
    <xf numFmtId="0" fontId="5" fillId="6" borderId="53" xfId="0" applyNumberFormat="1" applyFont="1" applyFill="1" applyBorder="1" applyAlignment="1">
      <alignment horizontal="center" vertical="center"/>
    </xf>
    <xf numFmtId="0" fontId="5" fillId="6" borderId="30" xfId="0" applyNumberFormat="1" applyFont="1" applyFill="1" applyBorder="1" applyAlignment="1">
      <alignment horizontal="center" vertical="center"/>
    </xf>
    <xf numFmtId="0" fontId="5" fillId="6" borderId="57" xfId="0" applyNumberFormat="1" applyFont="1" applyFill="1" applyBorder="1" applyAlignment="1">
      <alignment horizontal="center" vertical="center"/>
    </xf>
    <xf numFmtId="0" fontId="5" fillId="6" borderId="32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5" fillId="2" borderId="79" xfId="0" applyNumberFormat="1" applyFont="1" applyFill="1" applyBorder="1" applyAlignment="1">
      <alignment horizontal="center" vertical="center"/>
    </xf>
    <xf numFmtId="0" fontId="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4" borderId="78" xfId="0" applyNumberFormat="1" applyFont="1" applyFill="1" applyBorder="1" applyAlignment="1" applyProtection="1">
      <alignment horizontal="center" vertical="center"/>
      <protection locked="0"/>
    </xf>
    <xf numFmtId="0" fontId="7" fillId="2" borderId="53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6" fillId="3" borderId="45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18" fillId="12" borderId="10" xfId="0" applyNumberFormat="1" applyFont="1" applyFill="1" applyBorder="1" applyAlignment="1" applyProtection="1">
      <alignment horizontal="center" vertical="center"/>
      <protection locked="0"/>
    </xf>
    <xf numFmtId="0" fontId="19" fillId="4" borderId="69" xfId="0" applyNumberFormat="1" applyFont="1" applyFill="1" applyBorder="1" applyAlignment="1" applyProtection="1">
      <alignment horizontal="center" vertical="center"/>
      <protection locked="0"/>
    </xf>
    <xf numFmtId="0" fontId="19" fillId="3" borderId="45" xfId="0" applyNumberFormat="1" applyFont="1" applyFill="1" applyBorder="1" applyAlignment="1">
      <alignment horizontal="center" vertical="center"/>
    </xf>
    <xf numFmtId="0" fontId="18" fillId="4" borderId="70" xfId="0" applyNumberFormat="1" applyFont="1" applyFill="1" applyBorder="1" applyAlignment="1" applyProtection="1">
      <alignment horizontal="center" vertical="center"/>
      <protection locked="0"/>
    </xf>
    <xf numFmtId="0" fontId="18" fillId="12" borderId="69" xfId="0" applyNumberFormat="1" applyFont="1" applyFill="1" applyBorder="1" applyAlignment="1" applyProtection="1">
      <alignment horizontal="center" vertical="center"/>
      <protection locked="0"/>
    </xf>
    <xf numFmtId="0" fontId="18" fillId="12" borderId="45" xfId="0" applyNumberFormat="1" applyFont="1" applyFill="1" applyBorder="1" applyAlignment="1" applyProtection="1">
      <alignment horizontal="center" vertical="center"/>
      <protection locked="0"/>
    </xf>
    <xf numFmtId="0" fontId="19" fillId="4" borderId="70" xfId="0" applyNumberFormat="1" applyFont="1" applyFill="1" applyBorder="1" applyAlignment="1" applyProtection="1">
      <alignment horizontal="center" vertical="center"/>
      <protection locked="0"/>
    </xf>
    <xf numFmtId="0" fontId="18" fillId="4" borderId="69" xfId="0" applyNumberFormat="1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/>
      <protection locked="0"/>
    </xf>
    <xf numFmtId="0" fontId="18" fillId="4" borderId="71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4" borderId="69" xfId="0" applyNumberFormat="1" applyFont="1" applyFill="1" applyBorder="1" applyAlignment="1" applyProtection="1">
      <alignment horizontal="center" vertical="center"/>
      <protection locked="0"/>
    </xf>
    <xf numFmtId="0" fontId="7" fillId="6" borderId="45" xfId="0" applyNumberFormat="1" applyFont="1" applyFill="1" applyBorder="1" applyAlignment="1">
      <alignment horizontal="center" vertical="center" wrapText="1"/>
    </xf>
    <xf numFmtId="0" fontId="7" fillId="6" borderId="67" xfId="0" applyNumberFormat="1" applyFont="1" applyFill="1" applyBorder="1" applyAlignment="1">
      <alignment horizontal="center" vertical="center" wrapText="1"/>
    </xf>
    <xf numFmtId="0" fontId="7" fillId="6" borderId="64" xfId="0" applyNumberFormat="1" applyFont="1" applyFill="1" applyBorder="1" applyAlignment="1">
      <alignment horizontal="center" vertical="center" wrapText="1"/>
    </xf>
    <xf numFmtId="0" fontId="7" fillId="6" borderId="65" xfId="0" applyNumberFormat="1" applyFont="1" applyFill="1" applyBorder="1" applyAlignment="1">
      <alignment horizontal="center" vertical="center" wrapText="1"/>
    </xf>
    <xf numFmtId="0" fontId="7" fillId="2" borderId="70" xfId="0" applyNumberFormat="1" applyFont="1" applyFill="1" applyBorder="1" applyAlignment="1">
      <alignment horizontal="center" vertical="center"/>
    </xf>
    <xf numFmtId="0" fontId="7" fillId="4" borderId="65" xfId="0" applyNumberFormat="1" applyFont="1" applyFill="1" applyBorder="1" applyAlignment="1" applyProtection="1">
      <alignment horizontal="center" vertical="center"/>
      <protection locked="0"/>
    </xf>
    <xf numFmtId="0" fontId="18" fillId="3" borderId="46" xfId="0" applyNumberFormat="1" applyFont="1" applyFill="1" applyBorder="1" applyAlignment="1">
      <alignment horizontal="center" vertical="center"/>
    </xf>
    <xf numFmtId="0" fontId="18" fillId="4" borderId="31" xfId="0" applyNumberFormat="1" applyFont="1" applyFill="1" applyBorder="1" applyAlignment="1" applyProtection="1">
      <alignment horizontal="center" vertical="center"/>
      <protection locked="0"/>
    </xf>
    <xf numFmtId="0" fontId="19" fillId="4" borderId="34" xfId="0" applyNumberFormat="1" applyFont="1" applyFill="1" applyBorder="1" applyAlignment="1" applyProtection="1">
      <alignment horizontal="center" vertical="center"/>
      <protection locked="0"/>
    </xf>
    <xf numFmtId="0" fontId="18" fillId="4" borderId="30" xfId="0" applyNumberFormat="1" applyFont="1" applyFill="1" applyBorder="1" applyAlignment="1" applyProtection="1">
      <alignment horizontal="center" vertical="center"/>
      <protection locked="0"/>
    </xf>
    <xf numFmtId="0" fontId="18" fillId="4" borderId="34" xfId="0" applyNumberFormat="1" applyFont="1" applyFill="1" applyBorder="1" applyAlignment="1" applyProtection="1">
      <alignment horizontal="center" vertical="center"/>
      <protection locked="0"/>
    </xf>
    <xf numFmtId="0" fontId="18" fillId="4" borderId="53" xfId="0" applyNumberFormat="1" applyFont="1" applyFill="1" applyBorder="1" applyAlignment="1" applyProtection="1">
      <alignment horizontal="center" vertical="center"/>
      <protection locked="0"/>
    </xf>
    <xf numFmtId="0" fontId="19" fillId="4" borderId="30" xfId="0" applyNumberFormat="1" applyFont="1" applyFill="1" applyBorder="1" applyAlignment="1" applyProtection="1">
      <alignment horizontal="center" vertical="center"/>
      <protection locked="0"/>
    </xf>
    <xf numFmtId="0" fontId="18" fillId="3" borderId="10" xfId="0" applyNumberFormat="1" applyFont="1" applyFill="1" applyBorder="1" applyAlignment="1">
      <alignment horizontal="center" vertical="center"/>
    </xf>
    <xf numFmtId="0" fontId="19" fillId="3" borderId="69" xfId="0" applyNumberFormat="1" applyFont="1" applyFill="1" applyBorder="1" applyAlignment="1">
      <alignment horizontal="center" vertical="center"/>
    </xf>
    <xf numFmtId="0" fontId="18" fillId="3" borderId="70" xfId="0" applyNumberFormat="1" applyFont="1" applyFill="1" applyBorder="1" applyAlignment="1">
      <alignment horizontal="center" vertical="center"/>
    </xf>
    <xf numFmtId="0" fontId="18" fillId="3" borderId="69" xfId="0" applyNumberFormat="1" applyFont="1" applyFill="1" applyBorder="1" applyAlignment="1">
      <alignment horizontal="center" vertical="center"/>
    </xf>
    <xf numFmtId="0" fontId="18" fillId="3" borderId="45" xfId="0" applyNumberFormat="1" applyFont="1" applyFill="1" applyBorder="1" applyAlignment="1">
      <alignment horizontal="center" vertical="center"/>
    </xf>
    <xf numFmtId="0" fontId="19" fillId="3" borderId="64" xfId="0" applyNumberFormat="1" applyFont="1" applyFill="1" applyBorder="1" applyAlignment="1">
      <alignment horizontal="center" vertical="center"/>
    </xf>
    <xf numFmtId="0" fontId="18" fillId="3" borderId="71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7" fillId="3" borderId="46" xfId="0" applyNumberFormat="1" applyFont="1" applyFill="1" applyBorder="1" applyAlignment="1">
      <alignment horizontal="center" vertical="center"/>
    </xf>
    <xf numFmtId="0" fontId="7" fillId="6" borderId="53" xfId="0" applyNumberFormat="1" applyFont="1" applyFill="1" applyBorder="1" applyAlignment="1">
      <alignment horizontal="center" vertical="center"/>
    </xf>
    <xf numFmtId="0" fontId="7" fillId="6" borderId="30" xfId="0" applyNumberFormat="1" applyFont="1" applyFill="1" applyBorder="1" applyAlignment="1">
      <alignment horizontal="center" vertical="center"/>
    </xf>
    <xf numFmtId="0" fontId="7" fillId="3" borderId="32" xfId="0" applyNumberFormat="1" applyFont="1" applyFill="1" applyBorder="1" applyAlignment="1">
      <alignment horizontal="center" vertical="center"/>
    </xf>
    <xf numFmtId="0" fontId="7" fillId="3" borderId="69" xfId="0" applyNumberFormat="1" applyFont="1" applyFill="1" applyBorder="1" applyAlignment="1">
      <alignment horizontal="center" vertical="center"/>
    </xf>
    <xf numFmtId="0" fontId="7" fillId="4" borderId="77" xfId="0" applyNumberFormat="1" applyFont="1" applyFill="1" applyBorder="1" applyAlignment="1" applyProtection="1">
      <alignment horizontal="center" vertical="center"/>
      <protection locked="0"/>
    </xf>
    <xf numFmtId="0" fontId="7" fillId="6" borderId="57" xfId="0" applyNumberFormat="1" applyFont="1" applyFill="1" applyBorder="1" applyAlignment="1">
      <alignment horizontal="center" vertical="center"/>
    </xf>
    <xf numFmtId="0" fontId="7" fillId="6" borderId="32" xfId="0" applyNumberFormat="1" applyFont="1" applyFill="1" applyBorder="1" applyAlignment="1">
      <alignment horizontal="center" vertical="center"/>
    </xf>
    <xf numFmtId="0" fontId="7" fillId="4" borderId="31" xfId="0" applyNumberFormat="1" applyFont="1" applyFill="1" applyBorder="1" applyAlignment="1" applyProtection="1">
      <alignment horizontal="center" vertical="center"/>
      <protection locked="0"/>
    </xf>
    <xf numFmtId="0" fontId="7" fillId="4" borderId="34" xfId="0" applyNumberFormat="1" applyFont="1" applyFill="1" applyBorder="1" applyAlignment="1" applyProtection="1">
      <alignment horizontal="center" vertical="center"/>
      <protection locked="0"/>
    </xf>
    <xf numFmtId="0" fontId="7" fillId="3" borderId="66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0" fontId="18" fillId="4" borderId="74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65" xfId="0" applyNumberFormat="1" applyFont="1" applyFill="1" applyBorder="1" applyAlignment="1">
      <alignment horizontal="center" vertical="center"/>
    </xf>
    <xf numFmtId="0" fontId="15" fillId="3" borderId="69" xfId="0" applyNumberFormat="1" applyFont="1" applyFill="1" applyBorder="1" applyAlignment="1">
      <alignment horizontal="center" vertical="center"/>
    </xf>
    <xf numFmtId="0" fontId="7" fillId="2" borderId="52" xfId="0" applyNumberFormat="1" applyFont="1" applyFill="1" applyBorder="1" applyAlignment="1">
      <alignment horizontal="center" vertical="center"/>
    </xf>
    <xf numFmtId="0" fontId="7" fillId="3" borderId="64" xfId="0" applyNumberFormat="1" applyFont="1" applyFill="1" applyBorder="1" applyAlignment="1">
      <alignment horizontal="center" vertical="center"/>
    </xf>
    <xf numFmtId="0" fontId="18" fillId="7" borderId="80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81" xfId="0" applyFont="1" applyFill="1" applyBorder="1" applyAlignment="1">
      <alignment horizontal="center" vertical="center"/>
    </xf>
    <xf numFmtId="0" fontId="19" fillId="3" borderId="34" xfId="0" applyNumberFormat="1" applyFont="1" applyFill="1" applyBorder="1" applyAlignment="1">
      <alignment horizontal="center" vertical="center"/>
    </xf>
    <xf numFmtId="0" fontId="18" fillId="3" borderId="32" xfId="0" applyNumberFormat="1" applyFont="1" applyFill="1" applyBorder="1" applyAlignment="1">
      <alignment horizontal="center" vertical="center"/>
    </xf>
    <xf numFmtId="0" fontId="19" fillId="3" borderId="70" xfId="0" applyNumberFormat="1" applyFont="1" applyFill="1" applyBorder="1" applyAlignment="1">
      <alignment horizontal="center" vertical="center"/>
    </xf>
    <xf numFmtId="0" fontId="7" fillId="3" borderId="65" xfId="0" applyNumberFormat="1" applyFont="1" applyFill="1" applyBorder="1" applyAlignment="1">
      <alignment horizontal="center" vertical="center"/>
    </xf>
    <xf numFmtId="0" fontId="15" fillId="3" borderId="66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 wrapText="1"/>
    </xf>
    <xf numFmtId="0" fontId="16" fillId="0" borderId="53" xfId="0" applyNumberFormat="1" applyFont="1" applyFill="1" applyBorder="1" applyAlignment="1">
      <alignment horizontal="center" vertical="center" wrapText="1"/>
    </xf>
    <xf numFmtId="12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64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left" vertical="center"/>
    </xf>
    <xf numFmtId="0" fontId="0" fillId="0" borderId="63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7" fillId="0" borderId="33" xfId="0" applyNumberFormat="1" applyFont="1" applyFill="1" applyBorder="1" applyAlignment="1">
      <alignment horizontal="center" vertical="center" wrapText="1"/>
    </xf>
    <xf numFmtId="0" fontId="0" fillId="0" borderId="8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left" vertical="center" wrapText="1"/>
    </xf>
    <xf numFmtId="0" fontId="7" fillId="13" borderId="45" xfId="0" applyNumberFormat="1" applyFont="1" applyFill="1" applyBorder="1" applyAlignment="1">
      <alignment horizontal="center" vertical="center"/>
    </xf>
    <xf numFmtId="0" fontId="7" fillId="13" borderId="53" xfId="0" applyNumberFormat="1" applyFont="1" applyFill="1" applyBorder="1" applyAlignment="1">
      <alignment horizontal="center" vertical="center"/>
    </xf>
    <xf numFmtId="0" fontId="7" fillId="13" borderId="33" xfId="0" applyNumberFormat="1" applyFont="1" applyFill="1" applyBorder="1" applyAlignment="1">
      <alignment horizontal="center" vertical="center"/>
    </xf>
    <xf numFmtId="0" fontId="7" fillId="13" borderId="5" xfId="0" applyNumberFormat="1" applyFont="1" applyFill="1" applyBorder="1" applyAlignment="1">
      <alignment horizontal="center" vertical="center"/>
    </xf>
    <xf numFmtId="0" fontId="7" fillId="13" borderId="6" xfId="0" applyNumberFormat="1" applyFont="1" applyFill="1" applyBorder="1" applyAlignment="1">
      <alignment horizontal="center" vertical="center"/>
    </xf>
    <xf numFmtId="0" fontId="9" fillId="13" borderId="6" xfId="0" applyNumberFormat="1" applyFont="1" applyFill="1" applyBorder="1" applyAlignment="1">
      <alignment horizontal="center" vertical="center"/>
    </xf>
    <xf numFmtId="0" fontId="9" fillId="13" borderId="33" xfId="0" applyNumberFormat="1" applyFont="1" applyFill="1" applyBorder="1" applyAlignment="1">
      <alignment horizontal="center" vertical="center"/>
    </xf>
    <xf numFmtId="0" fontId="9" fillId="13" borderId="53" xfId="0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13" borderId="84" xfId="0" applyFill="1" applyBorder="1" applyAlignment="1">
      <alignment vertical="center"/>
    </xf>
    <xf numFmtId="0" fontId="7" fillId="13" borderId="84" xfId="0" applyNumberFormat="1" applyFont="1" applyFill="1" applyBorder="1" applyAlignment="1">
      <alignment horizontal="center" vertical="center"/>
    </xf>
    <xf numFmtId="0" fontId="7" fillId="13" borderId="77" xfId="0" applyNumberFormat="1" applyFont="1" applyFill="1" applyBorder="1" applyAlignment="1">
      <alignment horizontal="center" vertical="center"/>
    </xf>
    <xf numFmtId="0" fontId="7" fillId="13" borderId="21" xfId="0" applyNumberFormat="1" applyFont="1" applyFill="1" applyBorder="1" applyAlignment="1">
      <alignment horizontal="center" vertical="center" wrapText="1"/>
    </xf>
    <xf numFmtId="0" fontId="7" fillId="13" borderId="8" xfId="0" applyNumberFormat="1" applyFont="1" applyFill="1" applyBorder="1" applyAlignment="1" applyProtection="1">
      <alignment horizontal="center" vertical="center"/>
      <protection locked="0"/>
    </xf>
    <xf numFmtId="0" fontId="7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13" borderId="20" xfId="0" applyNumberFormat="1" applyFont="1" applyFill="1" applyBorder="1" applyAlignment="1" applyProtection="1">
      <alignment horizontal="center" vertical="center"/>
      <protection locked="0"/>
    </xf>
    <xf numFmtId="0" fontId="7" fillId="14" borderId="67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right" vertical="center"/>
    </xf>
    <xf numFmtId="0" fontId="7" fillId="0" borderId="53" xfId="0" applyNumberFormat="1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center" vertical="center" wrapText="1"/>
    </xf>
    <xf numFmtId="0" fontId="20" fillId="4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9" fillId="3" borderId="27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84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Border="1" applyAlignment="1">
      <alignment horizontal="center" vertical="center" textRotation="90"/>
    </xf>
    <xf numFmtId="0" fontId="8" fillId="0" borderId="28" xfId="0" applyFont="1" applyBorder="1" applyAlignment="1"/>
    <xf numFmtId="0" fontId="7" fillId="0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6" fillId="13" borderId="52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53" xfId="0" applyBorder="1" applyAlignment="1">
      <alignment vertical="center"/>
    </xf>
    <xf numFmtId="0" fontId="25" fillId="13" borderId="27" xfId="0" applyFont="1" applyFill="1" applyBorder="1" applyAlignment="1">
      <alignment horizontal="left" vertical="center" wrapText="1"/>
    </xf>
    <xf numFmtId="0" fontId="27" fillId="13" borderId="27" xfId="0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13" borderId="27" xfId="0" applyFont="1" applyFill="1" applyBorder="1" applyAlignment="1"/>
    <xf numFmtId="0" fontId="27" fillId="13" borderId="27" xfId="0" applyFont="1" applyFill="1" applyBorder="1" applyAlignment="1"/>
    <xf numFmtId="0" fontId="27" fillId="13" borderId="27" xfId="0" applyFont="1" applyFill="1" applyBorder="1" applyAlignment="1">
      <alignment vertical="center"/>
    </xf>
    <xf numFmtId="0" fontId="7" fillId="0" borderId="84" xfId="0" applyNumberFormat="1" applyFont="1" applyFill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12" fontId="7" fillId="0" borderId="29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14" fillId="13" borderId="29" xfId="0" applyFont="1" applyFill="1" applyBorder="1" applyAlignment="1">
      <alignment vertical="center"/>
    </xf>
    <xf numFmtId="0" fontId="14" fillId="13" borderId="53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13" borderId="33" xfId="0" applyNumberFormat="1" applyFont="1" applyFill="1" applyBorder="1" applyAlignment="1">
      <alignment horizontal="center" vertical="center"/>
    </xf>
    <xf numFmtId="0" fontId="7" fillId="13" borderId="5" xfId="0" applyNumberFormat="1" applyFont="1" applyFill="1" applyBorder="1" applyAlignment="1">
      <alignment horizontal="center" vertical="center"/>
    </xf>
    <xf numFmtId="0" fontId="5" fillId="6" borderId="54" xfId="0" applyNumberFormat="1" applyFont="1" applyFill="1" applyBorder="1" applyAlignment="1">
      <alignment horizontal="center" vertical="center"/>
    </xf>
    <xf numFmtId="0" fontId="5" fillId="6" borderId="60" xfId="0" applyNumberFormat="1" applyFont="1" applyFill="1" applyBorder="1" applyAlignment="1">
      <alignment horizontal="center" vertical="center"/>
    </xf>
    <xf numFmtId="0" fontId="25" fillId="13" borderId="29" xfId="0" applyFont="1" applyFill="1" applyBorder="1" applyAlignment="1">
      <alignment horizontal="left" vertical="center" wrapText="1"/>
    </xf>
    <xf numFmtId="0" fontId="27" fillId="13" borderId="29" xfId="0" applyFont="1" applyFill="1" applyBorder="1" applyAlignment="1">
      <alignment horizontal="left" vertical="center"/>
    </xf>
    <xf numFmtId="0" fontId="27" fillId="13" borderId="53" xfId="0" applyFont="1" applyFill="1" applyBorder="1" applyAlignment="1">
      <alignment horizontal="left" vertical="center"/>
    </xf>
    <xf numFmtId="0" fontId="13" fillId="13" borderId="86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79" xfId="0" applyBorder="1" applyAlignment="1">
      <alignment vertical="center"/>
    </xf>
    <xf numFmtId="0" fontId="7" fillId="0" borderId="55" xfId="0" applyNumberFormat="1" applyFont="1" applyFill="1" applyBorder="1" applyAlignment="1">
      <alignment horizontal="right" vertical="center"/>
    </xf>
    <xf numFmtId="0" fontId="7" fillId="0" borderId="54" xfId="0" applyNumberFormat="1" applyFont="1" applyFill="1" applyBorder="1" applyAlignment="1">
      <alignment horizontal="right" vertical="center"/>
    </xf>
    <xf numFmtId="0" fontId="7" fillId="0" borderId="58" xfId="0" applyNumberFormat="1" applyFont="1" applyFill="1" applyBorder="1" applyAlignment="1">
      <alignment horizontal="right" vertical="center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41" xfId="0" applyFont="1" applyFill="1" applyBorder="1" applyAlignment="1" applyProtection="1">
      <alignment horizontal="left"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vertical="center" wrapText="1"/>
      <protection locked="0"/>
    </xf>
    <xf numFmtId="0" fontId="5" fillId="2" borderId="61" xfId="0" applyFont="1" applyFill="1" applyBorder="1" applyAlignment="1" applyProtection="1">
      <alignment horizontal="center" vertical="center" wrapText="1"/>
      <protection locked="0"/>
    </xf>
    <xf numFmtId="0" fontId="5" fillId="2" borderId="60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 wrapText="1"/>
      <protection locked="0"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3" fillId="2" borderId="63" xfId="0" applyFont="1" applyFill="1" applyBorder="1" applyAlignment="1" applyProtection="1">
      <alignment horizontal="center" vertical="center" wrapText="1"/>
      <protection locked="0"/>
    </xf>
    <xf numFmtId="0" fontId="3" fillId="2" borderId="60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2" borderId="60" xfId="0" applyFont="1" applyFill="1" applyBorder="1" applyAlignment="1" applyProtection="1">
      <alignment horizontal="center" vertical="center" textRotation="90" wrapText="1"/>
      <protection locked="0"/>
    </xf>
    <xf numFmtId="0" fontId="6" fillId="2" borderId="39" xfId="0" applyFont="1" applyFill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26" xfId="0" applyFont="1" applyFill="1" applyBorder="1" applyAlignment="1" applyProtection="1">
      <alignment horizontal="center" vertical="center" textRotation="90" wrapText="1"/>
      <protection locked="0"/>
    </xf>
    <xf numFmtId="0" fontId="6" fillId="2" borderId="55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6" fillId="2" borderId="61" xfId="0" applyFont="1" applyFill="1" applyBorder="1" applyAlignment="1" applyProtection="1">
      <alignment horizontal="center" vertical="center" textRotation="90" wrapText="1"/>
      <protection locked="0"/>
    </xf>
    <xf numFmtId="0" fontId="5" fillId="6" borderId="7" xfId="0" applyNumberFormat="1" applyFont="1" applyFill="1" applyBorder="1" applyAlignment="1">
      <alignment horizontal="center" vertical="center"/>
    </xf>
    <xf numFmtId="0" fontId="5" fillId="6" borderId="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2" borderId="7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26" fillId="2" borderId="66" xfId="0" applyFont="1" applyFill="1" applyBorder="1" applyAlignment="1" applyProtection="1">
      <alignment horizontal="center" vertical="center" textRotation="90" wrapText="1"/>
      <protection locked="0"/>
    </xf>
    <xf numFmtId="0" fontId="26" fillId="2" borderId="67" xfId="0" applyFont="1" applyFill="1" applyBorder="1" applyAlignment="1" applyProtection="1">
      <alignment horizontal="center" vertical="center" textRotation="90" wrapText="1"/>
      <protection locked="0"/>
    </xf>
    <xf numFmtId="0" fontId="26" fillId="2" borderId="12" xfId="0" applyFont="1" applyFill="1" applyBorder="1" applyAlignment="1" applyProtection="1">
      <alignment horizontal="center" vertical="center" textRotation="90" wrapText="1"/>
      <protection locked="0"/>
    </xf>
    <xf numFmtId="0" fontId="26" fillId="2" borderId="4" xfId="0" applyFont="1" applyFill="1" applyBorder="1" applyAlignment="1" applyProtection="1">
      <alignment horizontal="center" vertical="center" textRotation="90" wrapText="1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2" borderId="69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65" xfId="0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71" xfId="0" applyFont="1" applyFill="1" applyBorder="1" applyAlignment="1" applyProtection="1">
      <alignment horizontal="center" vertical="center" textRotation="90" wrapText="1"/>
      <protection locked="0"/>
    </xf>
    <xf numFmtId="0" fontId="3" fillId="0" borderId="67" xfId="0" applyFont="1" applyFill="1" applyBorder="1" applyAlignment="1" applyProtection="1">
      <alignment horizontal="center" vertical="center" textRotation="90" wrapText="1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65" xfId="0" applyFont="1" applyFill="1" applyBorder="1" applyAlignment="1" applyProtection="1">
      <alignment horizontal="center" vertical="center" textRotation="90" wrapText="1"/>
      <protection locked="0"/>
    </xf>
    <xf numFmtId="0" fontId="6" fillId="2" borderId="25" xfId="0" applyFont="1" applyFill="1" applyBorder="1" applyAlignment="1" applyProtection="1">
      <alignment horizontal="center" vertical="center" textRotation="90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5" fillId="6" borderId="42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horizontal="center" vertical="center" textRotation="90" wrapText="1"/>
      <protection locked="0"/>
    </xf>
    <xf numFmtId="0" fontId="3" fillId="2" borderId="28" xfId="0" applyFont="1" applyFill="1" applyBorder="1" applyAlignment="1" applyProtection="1">
      <alignment horizontal="center" vertical="center" textRotation="90" wrapText="1"/>
      <protection locked="0"/>
    </xf>
    <xf numFmtId="0" fontId="3" fillId="2" borderId="74" xfId="0" applyFont="1" applyFill="1" applyBorder="1" applyAlignment="1" applyProtection="1">
      <alignment horizontal="center" vertical="center" textRotation="90" wrapText="1"/>
      <protection locked="0"/>
    </xf>
    <xf numFmtId="0" fontId="3" fillId="2" borderId="73" xfId="0" applyFont="1" applyFill="1" applyBorder="1" applyAlignment="1" applyProtection="1">
      <alignment horizontal="center" vertical="center" textRotation="90" wrapText="1"/>
      <protection locked="0"/>
    </xf>
    <xf numFmtId="0" fontId="3" fillId="2" borderId="75" xfId="0" applyFont="1" applyFill="1" applyBorder="1" applyAlignment="1" applyProtection="1">
      <alignment horizontal="center" vertical="center" textRotation="90" wrapText="1"/>
      <protection locked="0"/>
    </xf>
    <xf numFmtId="0" fontId="25" fillId="13" borderId="29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textRotation="90" wrapText="1"/>
      <protection locked="0"/>
    </xf>
    <xf numFmtId="0" fontId="26" fillId="2" borderId="81" xfId="0" applyFont="1" applyFill="1" applyBorder="1" applyAlignment="1" applyProtection="1">
      <alignment horizontal="center" vertical="center" textRotation="90" wrapText="1"/>
      <protection locked="0"/>
    </xf>
    <xf numFmtId="0" fontId="3" fillId="0" borderId="7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6" fillId="2" borderId="85" xfId="0" applyFont="1" applyFill="1" applyBorder="1" applyAlignment="1" applyProtection="1">
      <alignment horizontal="center" vertical="center" textRotation="90" wrapText="1"/>
      <protection locked="0"/>
    </xf>
    <xf numFmtId="0" fontId="26" fillId="2" borderId="86" xfId="0" applyFont="1" applyFill="1" applyBorder="1" applyAlignment="1" applyProtection="1">
      <alignment horizontal="center" vertical="center" textRotation="90" wrapText="1"/>
      <protection locked="0"/>
    </xf>
    <xf numFmtId="0" fontId="7" fillId="0" borderId="52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0" xfId="0" applyFont="1" applyBorder="1" applyAlignment="1">
      <alignment vertical="top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79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CM123"/>
  <sheetViews>
    <sheetView showGridLines="0" tabSelected="1" topLeftCell="A23" workbookViewId="0">
      <selection activeCell="A31" sqref="A31"/>
    </sheetView>
  </sheetViews>
  <sheetFormatPr defaultColWidth="14.6640625" defaultRowHeight="13.5" customHeight="1" x14ac:dyDescent="0.2"/>
  <cols>
    <col min="1" max="1" width="9.83203125" style="2" customWidth="1"/>
    <col min="2" max="2" width="18.1640625" style="2" customWidth="1"/>
    <col min="3" max="3" width="30.1640625" style="2" customWidth="1"/>
    <col min="4" max="4" width="3.83203125" style="69" customWidth="1"/>
    <col min="5" max="5" width="4.33203125" style="69" customWidth="1"/>
    <col min="6" max="6" width="4" style="69" customWidth="1"/>
    <col min="7" max="8" width="3.6640625" style="69" customWidth="1"/>
    <col min="9" max="9" width="4.83203125" style="69" customWidth="1"/>
    <col min="10" max="10" width="4.33203125" style="69" customWidth="1"/>
    <col min="11" max="11" width="4" style="69" customWidth="1"/>
    <col min="12" max="12" width="5.5" style="2" customWidth="1"/>
    <col min="13" max="13" width="7.1640625" style="2" customWidth="1"/>
    <col min="14" max="14" width="4" style="2" customWidth="1"/>
    <col min="15" max="15" width="5.5" style="2" customWidth="1"/>
    <col min="16" max="16" width="6.5" style="2" customWidth="1"/>
    <col min="17" max="17" width="5.83203125" style="2" customWidth="1"/>
    <col min="18" max="18" width="4.1640625" style="2" customWidth="1"/>
    <col min="19" max="19" width="9.33203125" style="2" customWidth="1"/>
    <col min="20" max="20" width="6.1640625" style="2" customWidth="1"/>
    <col min="21" max="21" width="5.83203125" style="2" customWidth="1"/>
    <col min="22" max="22" width="9.6640625" style="2" customWidth="1"/>
    <col min="23" max="23" width="8" style="2" customWidth="1"/>
    <col min="24" max="24" width="5" style="2" customWidth="1"/>
    <col min="25" max="25" width="7" style="2" customWidth="1"/>
    <col min="26" max="26" width="5" style="2" customWidth="1"/>
    <col min="27" max="27" width="6.6640625" style="2" customWidth="1"/>
    <col min="28" max="28" width="6.1640625" style="2" customWidth="1"/>
    <col min="29" max="29" width="6" style="2" customWidth="1"/>
    <col min="30" max="30" width="5" style="2" customWidth="1"/>
    <col min="31" max="31" width="6.33203125" style="2" customWidth="1"/>
    <col min="32" max="32" width="5" style="2" customWidth="1"/>
    <col min="33" max="33" width="5.83203125" style="2" customWidth="1"/>
    <col min="34" max="34" width="8.5" style="2" customWidth="1"/>
    <col min="35" max="35" width="8" style="2" customWidth="1"/>
    <col min="36" max="36" width="6.6640625" style="2" customWidth="1"/>
    <col min="37" max="16384" width="14.6640625" style="2"/>
  </cols>
  <sheetData>
    <row r="1" spans="1:36" ht="24" customHeight="1" x14ac:dyDescent="0.2">
      <c r="A1" s="597" t="s">
        <v>226</v>
      </c>
      <c r="B1" s="597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</row>
    <row r="2" spans="1:36" ht="36" customHeight="1" thickBot="1" x14ac:dyDescent="0.25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</row>
    <row r="3" spans="1:36" ht="13.5" hidden="1" customHeight="1" x14ac:dyDescent="0.2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</row>
    <row r="4" spans="1:36" ht="70.5" hidden="1" customHeight="1" x14ac:dyDescent="0.2">
      <c r="A4" s="599"/>
      <c r="B4" s="599"/>
      <c r="C4" s="600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600"/>
      <c r="AI4" s="600"/>
    </row>
    <row r="5" spans="1:36" ht="12.75" customHeight="1" thickBot="1" x14ac:dyDescent="0.25">
      <c r="A5" s="507" t="s">
        <v>98</v>
      </c>
      <c r="B5" s="374"/>
      <c r="C5" s="510" t="s">
        <v>99</v>
      </c>
      <c r="D5" s="512" t="s">
        <v>100</v>
      </c>
      <c r="E5" s="513"/>
      <c r="F5" s="513"/>
      <c r="G5" s="513"/>
      <c r="H5" s="513"/>
      <c r="I5" s="513"/>
      <c r="J5" s="513"/>
      <c r="K5" s="514"/>
      <c r="L5" s="518"/>
      <c r="M5" s="519"/>
      <c r="N5" s="519"/>
      <c r="O5" s="519"/>
      <c r="P5" s="519"/>
      <c r="Q5" s="519"/>
      <c r="R5" s="519"/>
      <c r="S5" s="522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4"/>
      <c r="AH5" s="536" t="s">
        <v>158</v>
      </c>
      <c r="AI5" s="537"/>
    </row>
    <row r="6" spans="1:36" ht="12.75" customHeight="1" thickBot="1" x14ac:dyDescent="0.25">
      <c r="A6" s="508"/>
      <c r="B6" s="71"/>
      <c r="C6" s="510"/>
      <c r="D6" s="515"/>
      <c r="E6" s="516"/>
      <c r="F6" s="516"/>
      <c r="G6" s="516"/>
      <c r="H6" s="516"/>
      <c r="I6" s="516"/>
      <c r="J6" s="516"/>
      <c r="K6" s="517"/>
      <c r="L6" s="520"/>
      <c r="M6" s="521"/>
      <c r="N6" s="521"/>
      <c r="O6" s="521"/>
      <c r="P6" s="521"/>
      <c r="Q6" s="521"/>
      <c r="R6" s="521"/>
      <c r="S6" s="593" t="s">
        <v>154</v>
      </c>
      <c r="T6" s="594"/>
      <c r="U6" s="594"/>
      <c r="V6" s="595" t="s">
        <v>155</v>
      </c>
      <c r="W6" s="596"/>
      <c r="X6" s="596"/>
      <c r="Y6" s="593" t="s">
        <v>156</v>
      </c>
      <c r="Z6" s="594"/>
      <c r="AA6" s="594"/>
      <c r="AB6" s="594"/>
      <c r="AC6" s="593" t="s">
        <v>157</v>
      </c>
      <c r="AD6" s="601"/>
      <c r="AE6" s="601"/>
      <c r="AF6" s="601"/>
      <c r="AG6" s="602"/>
      <c r="AH6" s="538"/>
      <c r="AI6" s="539"/>
    </row>
    <row r="7" spans="1:36" ht="12.75" customHeight="1" thickBot="1" x14ac:dyDescent="0.25">
      <c r="A7" s="508"/>
      <c r="B7" s="71"/>
      <c r="C7" s="510"/>
      <c r="D7" s="531" t="s">
        <v>185</v>
      </c>
      <c r="E7" s="525" t="s">
        <v>186</v>
      </c>
      <c r="F7" s="525" t="s">
        <v>187</v>
      </c>
      <c r="G7" s="525" t="s">
        <v>188</v>
      </c>
      <c r="H7" s="525" t="s">
        <v>189</v>
      </c>
      <c r="I7" s="525" t="s">
        <v>190</v>
      </c>
      <c r="J7" s="525" t="s">
        <v>191</v>
      </c>
      <c r="K7" s="528" t="s">
        <v>192</v>
      </c>
      <c r="L7" s="560" t="s">
        <v>101</v>
      </c>
      <c r="M7" s="566" t="s">
        <v>212</v>
      </c>
      <c r="N7" s="454" t="s">
        <v>213</v>
      </c>
      <c r="O7" s="565" t="s">
        <v>102</v>
      </c>
      <c r="P7" s="519"/>
      <c r="Q7" s="519"/>
      <c r="R7" s="519"/>
      <c r="S7" s="248" t="s">
        <v>103</v>
      </c>
      <c r="T7" s="522" t="s">
        <v>104</v>
      </c>
      <c r="U7" s="564"/>
      <c r="V7" s="248" t="s">
        <v>105</v>
      </c>
      <c r="W7" s="522" t="s">
        <v>106</v>
      </c>
      <c r="X7" s="523"/>
      <c r="Y7" s="522" t="s">
        <v>107</v>
      </c>
      <c r="Z7" s="523"/>
      <c r="AA7" s="522" t="s">
        <v>108</v>
      </c>
      <c r="AB7" s="523"/>
      <c r="AC7" s="522" t="s">
        <v>109</v>
      </c>
      <c r="AD7" s="523"/>
      <c r="AE7" s="522" t="s">
        <v>110</v>
      </c>
      <c r="AF7" s="523"/>
      <c r="AG7" s="603"/>
      <c r="AH7" s="540"/>
      <c r="AI7" s="541"/>
    </row>
    <row r="8" spans="1:36" ht="69.75" customHeight="1" thickBot="1" x14ac:dyDescent="0.25">
      <c r="A8" s="508"/>
      <c r="B8" s="71"/>
      <c r="C8" s="510"/>
      <c r="D8" s="532"/>
      <c r="E8" s="526"/>
      <c r="F8" s="526"/>
      <c r="G8" s="526"/>
      <c r="H8" s="526"/>
      <c r="I8" s="526"/>
      <c r="J8" s="526"/>
      <c r="K8" s="529"/>
      <c r="L8" s="561"/>
      <c r="M8" s="567"/>
      <c r="N8" s="455"/>
      <c r="O8" s="548" t="s">
        <v>111</v>
      </c>
      <c r="P8" s="551" t="s">
        <v>112</v>
      </c>
      <c r="Q8" s="552"/>
      <c r="R8" s="553"/>
      <c r="S8" s="247" t="s">
        <v>153</v>
      </c>
      <c r="T8" s="563" t="s">
        <v>162</v>
      </c>
      <c r="U8" s="523"/>
      <c r="V8" s="357" t="s">
        <v>153</v>
      </c>
      <c r="W8" s="554" t="s">
        <v>171</v>
      </c>
      <c r="X8" s="555"/>
      <c r="Y8" s="554" t="s">
        <v>165</v>
      </c>
      <c r="Z8" s="555"/>
      <c r="AA8" s="554" t="s">
        <v>172</v>
      </c>
      <c r="AB8" s="555"/>
      <c r="AC8" s="554" t="s">
        <v>164</v>
      </c>
      <c r="AD8" s="555"/>
      <c r="AE8" s="554" t="s">
        <v>204</v>
      </c>
      <c r="AF8" s="555"/>
      <c r="AG8" s="555"/>
      <c r="AH8" s="542" t="s">
        <v>163</v>
      </c>
      <c r="AI8" s="543"/>
    </row>
    <row r="9" spans="1:36" ht="16.5" customHeight="1" x14ac:dyDescent="0.2">
      <c r="A9" s="508"/>
      <c r="B9" s="71"/>
      <c r="C9" s="510"/>
      <c r="D9" s="532"/>
      <c r="E9" s="526"/>
      <c r="F9" s="526"/>
      <c r="G9" s="526"/>
      <c r="H9" s="526"/>
      <c r="I9" s="526"/>
      <c r="J9" s="526"/>
      <c r="K9" s="529"/>
      <c r="L9" s="561"/>
      <c r="M9" s="567"/>
      <c r="N9" s="455"/>
      <c r="O9" s="549"/>
      <c r="P9" s="576" t="s">
        <v>113</v>
      </c>
      <c r="Q9" s="578" t="s">
        <v>114</v>
      </c>
      <c r="R9" s="580" t="s">
        <v>115</v>
      </c>
      <c r="S9" s="544">
        <v>612</v>
      </c>
      <c r="T9" s="546">
        <v>864</v>
      </c>
      <c r="U9" s="538"/>
      <c r="V9" s="588">
        <v>612</v>
      </c>
      <c r="W9" s="544">
        <v>864</v>
      </c>
      <c r="X9" s="538"/>
      <c r="Y9" s="588">
        <v>612</v>
      </c>
      <c r="Z9" s="573"/>
      <c r="AA9" s="585">
        <v>864</v>
      </c>
      <c r="AB9" s="586"/>
      <c r="AC9" s="584">
        <v>612</v>
      </c>
      <c r="AD9" s="558"/>
      <c r="AE9" s="544">
        <v>900</v>
      </c>
      <c r="AF9" s="570" t="s">
        <v>115</v>
      </c>
      <c r="AG9" s="538"/>
      <c r="AH9" s="556" t="s">
        <v>116</v>
      </c>
      <c r="AI9" s="582" t="s">
        <v>117</v>
      </c>
    </row>
    <row r="10" spans="1:36" ht="46.5" customHeight="1" thickBot="1" x14ac:dyDescent="0.25">
      <c r="A10" s="509"/>
      <c r="B10" s="160"/>
      <c r="C10" s="511"/>
      <c r="D10" s="533"/>
      <c r="E10" s="527"/>
      <c r="F10" s="527"/>
      <c r="G10" s="527"/>
      <c r="H10" s="527"/>
      <c r="I10" s="527"/>
      <c r="J10" s="569"/>
      <c r="K10" s="530"/>
      <c r="L10" s="562"/>
      <c r="M10" s="568"/>
      <c r="N10" s="455"/>
      <c r="O10" s="550"/>
      <c r="P10" s="577"/>
      <c r="Q10" s="579"/>
      <c r="R10" s="580"/>
      <c r="S10" s="545"/>
      <c r="T10" s="547"/>
      <c r="U10" s="538"/>
      <c r="V10" s="589"/>
      <c r="W10" s="545"/>
      <c r="X10" s="538"/>
      <c r="Y10" s="589"/>
      <c r="Z10" s="574"/>
      <c r="AA10" s="585"/>
      <c r="AB10" s="587"/>
      <c r="AC10" s="584"/>
      <c r="AD10" s="559"/>
      <c r="AE10" s="545"/>
      <c r="AF10" s="538"/>
      <c r="AG10" s="538"/>
      <c r="AH10" s="557"/>
      <c r="AI10" s="583"/>
      <c r="AJ10" s="47"/>
    </row>
    <row r="11" spans="1:36" ht="13.5" customHeight="1" thickBot="1" x14ac:dyDescent="0.25">
      <c r="A11" s="161"/>
      <c r="B11" s="161"/>
      <c r="C11" s="571" t="s">
        <v>118</v>
      </c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2"/>
      <c r="S11" s="162" t="s">
        <v>81</v>
      </c>
      <c r="T11" s="162" t="s">
        <v>81</v>
      </c>
      <c r="U11" s="164"/>
      <c r="V11" s="162" t="s">
        <v>81</v>
      </c>
      <c r="W11" s="162" t="s">
        <v>81</v>
      </c>
      <c r="X11" s="163"/>
      <c r="Y11" s="162" t="s">
        <v>81</v>
      </c>
      <c r="Z11" s="163"/>
      <c r="AA11" s="162" t="s">
        <v>81</v>
      </c>
      <c r="AB11" s="163"/>
      <c r="AC11" s="162" t="s">
        <v>81</v>
      </c>
      <c r="AD11" s="163"/>
      <c r="AE11" s="162" t="s">
        <v>81</v>
      </c>
      <c r="AF11" s="161"/>
      <c r="AG11" s="161"/>
      <c r="AH11" s="161"/>
      <c r="AI11" s="161"/>
    </row>
    <row r="12" spans="1:36" ht="13.5" customHeight="1" thickBot="1" x14ac:dyDescent="0.25">
      <c r="A12" s="159"/>
      <c r="B12" s="159"/>
      <c r="C12" s="157"/>
      <c r="D12" s="158"/>
      <c r="E12" s="158"/>
      <c r="F12" s="158"/>
      <c r="G12" s="158"/>
      <c r="H12" s="158"/>
      <c r="I12" s="158"/>
      <c r="J12" s="158"/>
      <c r="K12" s="158"/>
      <c r="L12" s="157"/>
      <c r="M12" s="157"/>
      <c r="N12" s="157"/>
      <c r="O12" s="157">
        <f>SUM(O13+O36)</f>
        <v>5796</v>
      </c>
      <c r="P12" s="157"/>
      <c r="Q12" s="157"/>
      <c r="R12" s="157"/>
      <c r="S12" s="155">
        <f t="shared" ref="S12:AG12" si="0">SUM(S13+S36+S97+S110+S111)</f>
        <v>612</v>
      </c>
      <c r="T12" s="155">
        <f t="shared" si="0"/>
        <v>864</v>
      </c>
      <c r="U12" s="155">
        <f t="shared" si="0"/>
        <v>0</v>
      </c>
      <c r="V12" s="155">
        <f t="shared" si="0"/>
        <v>612</v>
      </c>
      <c r="W12" s="155">
        <f t="shared" si="0"/>
        <v>864</v>
      </c>
      <c r="X12" s="155">
        <f t="shared" si="0"/>
        <v>0</v>
      </c>
      <c r="Y12" s="155">
        <f t="shared" si="0"/>
        <v>612</v>
      </c>
      <c r="Z12" s="155">
        <f t="shared" si="0"/>
        <v>0</v>
      </c>
      <c r="AA12" s="155">
        <f t="shared" si="0"/>
        <v>834</v>
      </c>
      <c r="AB12" s="155">
        <f t="shared" si="0"/>
        <v>30</v>
      </c>
      <c r="AC12" s="155">
        <f t="shared" si="0"/>
        <v>612</v>
      </c>
      <c r="AD12" s="155">
        <f t="shared" si="0"/>
        <v>0</v>
      </c>
      <c r="AE12" s="155">
        <f t="shared" si="0"/>
        <v>900</v>
      </c>
      <c r="AF12" s="155">
        <f t="shared" si="0"/>
        <v>252</v>
      </c>
      <c r="AG12" s="155">
        <f t="shared" si="0"/>
        <v>0</v>
      </c>
      <c r="AH12" s="156">
        <f>SUM(AH13+AH36+AF97+AF110+AF111)</f>
        <v>5580</v>
      </c>
      <c r="AI12" s="155">
        <f>SUM(AI36)</f>
        <v>900</v>
      </c>
      <c r="AJ12" s="6"/>
    </row>
    <row r="13" spans="1:36" ht="26.25" customHeight="1" thickBot="1" x14ac:dyDescent="0.25">
      <c r="A13" s="7" t="s">
        <v>120</v>
      </c>
      <c r="B13" s="7"/>
      <c r="C13" s="8" t="s">
        <v>121</v>
      </c>
      <c r="D13" s="60"/>
      <c r="E13" s="61"/>
      <c r="F13" s="61"/>
      <c r="G13" s="61"/>
      <c r="H13" s="61"/>
      <c r="I13" s="62"/>
      <c r="J13" s="62"/>
      <c r="K13" s="99"/>
      <c r="L13" s="244">
        <f t="shared" ref="L13:AH13" si="1">SUM(L15+L25)</f>
        <v>2111</v>
      </c>
      <c r="M13" s="107">
        <f>SUM(M15+M25)</f>
        <v>702</v>
      </c>
      <c r="N13" s="153">
        <f t="shared" si="1"/>
        <v>5</v>
      </c>
      <c r="O13" s="153">
        <f t="shared" si="1"/>
        <v>1404</v>
      </c>
      <c r="P13" s="153">
        <f t="shared" si="1"/>
        <v>1179</v>
      </c>
      <c r="Q13" s="153">
        <f t="shared" si="1"/>
        <v>225</v>
      </c>
      <c r="R13" s="244">
        <f t="shared" si="1"/>
        <v>0</v>
      </c>
      <c r="S13" s="97">
        <f t="shared" si="1"/>
        <v>507</v>
      </c>
      <c r="T13" s="9">
        <f t="shared" si="1"/>
        <v>505</v>
      </c>
      <c r="U13" s="9">
        <f t="shared" si="1"/>
        <v>0</v>
      </c>
      <c r="V13" s="9">
        <f t="shared" si="1"/>
        <v>281</v>
      </c>
      <c r="W13" s="9">
        <f t="shared" si="1"/>
        <v>111</v>
      </c>
      <c r="X13" s="9">
        <f t="shared" si="1"/>
        <v>0</v>
      </c>
      <c r="Y13" s="9">
        <f t="shared" si="1"/>
        <v>0</v>
      </c>
      <c r="Z13" s="9">
        <f t="shared" si="1"/>
        <v>0</v>
      </c>
      <c r="AA13" s="9">
        <f t="shared" si="1"/>
        <v>0</v>
      </c>
      <c r="AB13" s="9">
        <f t="shared" si="1"/>
        <v>0</v>
      </c>
      <c r="AC13" s="9">
        <f t="shared" si="1"/>
        <v>0</v>
      </c>
      <c r="AD13" s="9">
        <f t="shared" si="1"/>
        <v>0</v>
      </c>
      <c r="AE13" s="9">
        <f t="shared" si="1"/>
        <v>0</v>
      </c>
      <c r="AF13" s="9">
        <f t="shared" si="1"/>
        <v>0</v>
      </c>
      <c r="AG13" s="9">
        <f t="shared" si="1"/>
        <v>0</v>
      </c>
      <c r="AH13" s="9">
        <f t="shared" si="1"/>
        <v>1404</v>
      </c>
      <c r="AI13" s="10">
        <f>SUM(AI15+AI25)</f>
        <v>0</v>
      </c>
    </row>
    <row r="14" spans="1:36" ht="12" customHeight="1" thickBot="1" x14ac:dyDescent="0.25">
      <c r="A14" s="3"/>
      <c r="B14" s="3"/>
      <c r="C14" s="4"/>
      <c r="D14" s="63"/>
      <c r="E14" s="63"/>
      <c r="F14" s="63"/>
      <c r="G14" s="63"/>
      <c r="H14" s="63"/>
      <c r="I14" s="63"/>
      <c r="J14" s="63"/>
      <c r="K14" s="242"/>
      <c r="L14" s="233"/>
      <c r="M14" s="3"/>
      <c r="N14" s="233"/>
      <c r="O14" s="238"/>
      <c r="P14" s="238"/>
      <c r="Q14" s="238"/>
      <c r="R14" s="23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6" ht="25.5" customHeight="1" thickBot="1" x14ac:dyDescent="0.25">
      <c r="A15" s="99" t="s">
        <v>181</v>
      </c>
      <c r="B15" s="95"/>
      <c r="C15" s="358" t="s">
        <v>215</v>
      </c>
      <c r="D15" s="39">
        <v>2</v>
      </c>
      <c r="E15" s="38">
        <v>6</v>
      </c>
      <c r="F15" s="38">
        <v>5</v>
      </c>
      <c r="G15" s="38"/>
      <c r="H15" s="38"/>
      <c r="I15" s="59">
        <v>5</v>
      </c>
      <c r="J15" s="70" t="s">
        <v>197</v>
      </c>
      <c r="K15" s="243" t="s">
        <v>198</v>
      </c>
      <c r="L15" s="245">
        <f t="shared" ref="L15:AH15" si="2">SUM(L16:L24)</f>
        <v>1223</v>
      </c>
      <c r="M15" s="309">
        <f>SUM(M16:M24)</f>
        <v>407</v>
      </c>
      <c r="N15" s="245">
        <f t="shared" si="2"/>
        <v>5</v>
      </c>
      <c r="O15" s="309">
        <f t="shared" si="2"/>
        <v>811</v>
      </c>
      <c r="P15" s="309">
        <f t="shared" si="2"/>
        <v>683</v>
      </c>
      <c r="Q15" s="309">
        <f t="shared" si="2"/>
        <v>128</v>
      </c>
      <c r="R15" s="245">
        <f t="shared" si="2"/>
        <v>0</v>
      </c>
      <c r="S15" s="110">
        <f t="shared" si="2"/>
        <v>311</v>
      </c>
      <c r="T15" s="40">
        <f t="shared" si="2"/>
        <v>282</v>
      </c>
      <c r="U15" s="40">
        <f t="shared" si="2"/>
        <v>0</v>
      </c>
      <c r="V15" s="40">
        <f t="shared" si="2"/>
        <v>107</v>
      </c>
      <c r="W15" s="40">
        <f t="shared" si="2"/>
        <v>111</v>
      </c>
      <c r="X15" s="40">
        <f t="shared" si="2"/>
        <v>0</v>
      </c>
      <c r="Y15" s="40">
        <f t="shared" si="2"/>
        <v>0</v>
      </c>
      <c r="Z15" s="40">
        <f t="shared" si="2"/>
        <v>0</v>
      </c>
      <c r="AA15" s="40">
        <f t="shared" si="2"/>
        <v>0</v>
      </c>
      <c r="AB15" s="40">
        <f t="shared" si="2"/>
        <v>0</v>
      </c>
      <c r="AC15" s="40">
        <f t="shared" si="2"/>
        <v>0</v>
      </c>
      <c r="AD15" s="40">
        <f t="shared" si="2"/>
        <v>0</v>
      </c>
      <c r="AE15" s="40">
        <f t="shared" si="2"/>
        <v>0</v>
      </c>
      <c r="AF15" s="40">
        <f t="shared" si="2"/>
        <v>0</v>
      </c>
      <c r="AG15" s="40">
        <f t="shared" si="2"/>
        <v>0</v>
      </c>
      <c r="AH15" s="40">
        <f t="shared" si="2"/>
        <v>811</v>
      </c>
      <c r="AI15" s="14"/>
    </row>
    <row r="16" spans="1:36" ht="21.75" customHeight="1" thickBot="1" x14ac:dyDescent="0.25">
      <c r="A16" s="100" t="s">
        <v>173</v>
      </c>
      <c r="B16" s="91" t="s">
        <v>206</v>
      </c>
      <c r="C16" s="41" t="s">
        <v>170</v>
      </c>
      <c r="D16" s="73" t="s">
        <v>194</v>
      </c>
      <c r="E16" s="43"/>
      <c r="F16" s="43"/>
      <c r="G16" s="72" t="s">
        <v>193</v>
      </c>
      <c r="H16" s="43"/>
      <c r="I16" s="72"/>
      <c r="J16" s="73"/>
      <c r="K16" s="44"/>
      <c r="L16" s="246">
        <f t="shared" ref="L16:L24" si="3">SUM(M16:O16)</f>
        <v>117</v>
      </c>
      <c r="M16" s="310">
        <v>39</v>
      </c>
      <c r="N16" s="331"/>
      <c r="O16" s="337">
        <v>78</v>
      </c>
      <c r="P16" s="337">
        <v>78</v>
      </c>
      <c r="Q16" s="337"/>
      <c r="R16" s="246"/>
      <c r="S16" s="74">
        <v>19</v>
      </c>
      <c r="T16" s="45">
        <v>15</v>
      </c>
      <c r="U16" s="44"/>
      <c r="V16" s="51">
        <v>15</v>
      </c>
      <c r="W16" s="51">
        <v>29</v>
      </c>
      <c r="X16" s="44"/>
      <c r="Y16" s="45"/>
      <c r="Z16" s="44"/>
      <c r="AA16" s="45"/>
      <c r="AB16" s="44"/>
      <c r="AC16" s="45"/>
      <c r="AD16" s="44"/>
      <c r="AE16" s="45"/>
      <c r="AF16" s="43"/>
      <c r="AG16" s="44"/>
      <c r="AH16" s="49">
        <f t="shared" ref="AH16:AH24" si="4">SUM(S16:AG16)</f>
        <v>78</v>
      </c>
      <c r="AI16" s="17"/>
    </row>
    <row r="17" spans="1:91" ht="21.75" customHeight="1" thickBot="1" x14ac:dyDescent="0.25">
      <c r="A17" s="100" t="s">
        <v>174</v>
      </c>
      <c r="B17" s="91" t="s">
        <v>206</v>
      </c>
      <c r="C17" s="41" t="s">
        <v>122</v>
      </c>
      <c r="D17" s="42"/>
      <c r="E17" s="43"/>
      <c r="F17" s="43"/>
      <c r="G17" s="73" t="s">
        <v>194</v>
      </c>
      <c r="H17" s="43"/>
      <c r="I17" s="73"/>
      <c r="J17" s="73"/>
      <c r="K17" s="44"/>
      <c r="L17" s="246">
        <f t="shared" si="3"/>
        <v>176</v>
      </c>
      <c r="M17" s="310">
        <v>59</v>
      </c>
      <c r="N17" s="331"/>
      <c r="O17" s="337">
        <v>117</v>
      </c>
      <c r="P17" s="337">
        <v>117</v>
      </c>
      <c r="Q17" s="337"/>
      <c r="R17" s="246"/>
      <c r="S17" s="52">
        <v>49</v>
      </c>
      <c r="T17" s="45">
        <v>9</v>
      </c>
      <c r="U17" s="44"/>
      <c r="V17" s="54">
        <v>19</v>
      </c>
      <c r="W17" s="74">
        <v>40</v>
      </c>
      <c r="X17" s="44"/>
      <c r="Y17" s="45"/>
      <c r="Z17" s="44"/>
      <c r="AA17" s="45"/>
      <c r="AB17" s="44"/>
      <c r="AC17" s="45"/>
      <c r="AD17" s="44"/>
      <c r="AE17" s="45"/>
      <c r="AF17" s="43"/>
      <c r="AG17" s="44"/>
      <c r="AH17" s="49">
        <f t="shared" si="4"/>
        <v>117</v>
      </c>
      <c r="AI17" s="17"/>
    </row>
    <row r="18" spans="1:91" ht="20.25" customHeight="1" thickBot="1" x14ac:dyDescent="0.25">
      <c r="A18" s="101" t="s">
        <v>175</v>
      </c>
      <c r="B18" s="96" t="s">
        <v>207</v>
      </c>
      <c r="C18" s="41" t="s">
        <v>20</v>
      </c>
      <c r="D18" s="42"/>
      <c r="E18" s="43"/>
      <c r="F18" s="73" t="s">
        <v>194</v>
      </c>
      <c r="G18" s="43"/>
      <c r="H18" s="43"/>
      <c r="I18" s="43"/>
      <c r="J18" s="80"/>
      <c r="K18" s="81"/>
      <c r="L18" s="274">
        <f t="shared" si="3"/>
        <v>176</v>
      </c>
      <c r="M18" s="310">
        <v>59</v>
      </c>
      <c r="N18" s="331"/>
      <c r="O18" s="337">
        <v>117</v>
      </c>
      <c r="P18" s="337">
        <v>117</v>
      </c>
      <c r="Q18" s="337"/>
      <c r="R18" s="246"/>
      <c r="S18" s="74">
        <v>34</v>
      </c>
      <c r="T18" s="45">
        <v>66</v>
      </c>
      <c r="U18" s="44"/>
      <c r="V18" s="55">
        <v>17</v>
      </c>
      <c r="W18" s="75"/>
      <c r="X18" s="44"/>
      <c r="Y18" s="45"/>
      <c r="Z18" s="44"/>
      <c r="AA18" s="45"/>
      <c r="AB18" s="44"/>
      <c r="AC18" s="45"/>
      <c r="AD18" s="44"/>
      <c r="AE18" s="45"/>
      <c r="AF18" s="43"/>
      <c r="AG18" s="44"/>
      <c r="AH18" s="49">
        <f t="shared" si="4"/>
        <v>117</v>
      </c>
      <c r="AI18" s="17"/>
    </row>
    <row r="19" spans="1:91" ht="27.75" thickBot="1" x14ac:dyDescent="0.25">
      <c r="A19" s="449"/>
      <c r="B19" s="447"/>
      <c r="C19" s="252" t="s">
        <v>214</v>
      </c>
      <c r="D19" s="360"/>
      <c r="E19" s="117"/>
      <c r="F19" s="118"/>
      <c r="G19" s="118"/>
      <c r="H19" s="117"/>
      <c r="I19" s="118"/>
      <c r="J19" s="80"/>
      <c r="K19" s="81"/>
      <c r="L19" s="274"/>
      <c r="M19" s="310"/>
      <c r="N19" s="331"/>
      <c r="O19" s="337"/>
      <c r="P19" s="337"/>
      <c r="Q19" s="337"/>
      <c r="R19" s="246"/>
      <c r="S19" s="52"/>
      <c r="T19" s="45"/>
      <c r="U19" s="44"/>
      <c r="V19" s="56"/>
      <c r="W19" s="58"/>
      <c r="X19" s="44"/>
      <c r="Y19" s="45"/>
      <c r="Z19" s="44"/>
      <c r="AA19" s="45"/>
      <c r="AB19" s="44"/>
      <c r="AC19" s="45"/>
      <c r="AD19" s="44"/>
      <c r="AE19" s="45"/>
      <c r="AF19" s="43"/>
      <c r="AG19" s="44"/>
      <c r="AH19" s="49"/>
      <c r="AI19" s="17"/>
    </row>
    <row r="20" spans="1:91" ht="24.75" customHeight="1" thickBot="1" x14ac:dyDescent="0.25">
      <c r="A20" s="102" t="s">
        <v>176</v>
      </c>
      <c r="B20" s="359" t="s">
        <v>208</v>
      </c>
      <c r="C20" s="249" t="s">
        <v>229</v>
      </c>
      <c r="D20" s="360"/>
      <c r="E20" s="117"/>
      <c r="F20" s="117"/>
      <c r="G20" s="118" t="s">
        <v>193</v>
      </c>
      <c r="H20" s="117"/>
      <c r="I20" s="118"/>
      <c r="J20" s="43"/>
      <c r="K20" s="44"/>
      <c r="L20" s="337">
        <f t="shared" si="3"/>
        <v>234</v>
      </c>
      <c r="M20" s="310">
        <v>78</v>
      </c>
      <c r="N20" s="331"/>
      <c r="O20" s="337">
        <v>156</v>
      </c>
      <c r="P20" s="337">
        <f>O20-Q20</f>
        <v>144</v>
      </c>
      <c r="Q20" s="337">
        <v>12</v>
      </c>
      <c r="R20" s="246"/>
      <c r="S20" s="366">
        <v>34</v>
      </c>
      <c r="T20" s="45">
        <v>63</v>
      </c>
      <c r="U20" s="44"/>
      <c r="V20" s="56">
        <v>17</v>
      </c>
      <c r="W20" s="53">
        <v>42</v>
      </c>
      <c r="X20" s="44"/>
      <c r="Y20" s="45"/>
      <c r="Z20" s="44"/>
      <c r="AA20" s="45"/>
      <c r="AB20" s="44"/>
      <c r="AC20" s="45"/>
      <c r="AD20" s="44"/>
      <c r="AE20" s="45"/>
      <c r="AF20" s="43"/>
      <c r="AG20" s="44"/>
      <c r="AH20" s="46">
        <f t="shared" si="4"/>
        <v>156</v>
      </c>
      <c r="AI20" s="17"/>
    </row>
    <row r="21" spans="1:91" ht="24.75" customHeight="1" thickBot="1" x14ac:dyDescent="0.25">
      <c r="A21" s="101" t="s">
        <v>177</v>
      </c>
      <c r="B21" s="92" t="s">
        <v>209</v>
      </c>
      <c r="C21" s="250" t="s">
        <v>18</v>
      </c>
      <c r="D21" s="42"/>
      <c r="E21" s="73" t="s">
        <v>194</v>
      </c>
      <c r="F21" s="43"/>
      <c r="G21" s="43"/>
      <c r="H21" s="43"/>
      <c r="I21" s="73"/>
      <c r="J21" s="73"/>
      <c r="K21" s="44"/>
      <c r="L21" s="246">
        <f t="shared" si="3"/>
        <v>181</v>
      </c>
      <c r="M21" s="311">
        <v>59</v>
      </c>
      <c r="N21" s="448">
        <v>5</v>
      </c>
      <c r="O21" s="337">
        <v>117</v>
      </c>
      <c r="P21" s="337">
        <v>117</v>
      </c>
      <c r="Q21" s="337"/>
      <c r="R21" s="246"/>
      <c r="S21" s="77">
        <v>69</v>
      </c>
      <c r="T21" s="45">
        <v>48</v>
      </c>
      <c r="U21" s="44"/>
      <c r="V21" s="45"/>
      <c r="W21" s="45"/>
      <c r="X21" s="44"/>
      <c r="Y21" s="45"/>
      <c r="Z21" s="44"/>
      <c r="AA21" s="45"/>
      <c r="AB21" s="44"/>
      <c r="AC21" s="45"/>
      <c r="AD21" s="44"/>
      <c r="AE21" s="45"/>
      <c r="AF21" s="43"/>
      <c r="AG21" s="44"/>
      <c r="AH21" s="46">
        <f t="shared" si="4"/>
        <v>117</v>
      </c>
      <c r="AI21" s="17"/>
    </row>
    <row r="22" spans="1:91" ht="24.75" customHeight="1" thickBot="1" x14ac:dyDescent="0.25">
      <c r="A22" s="101" t="s">
        <v>178</v>
      </c>
      <c r="B22" s="452" t="s">
        <v>210</v>
      </c>
      <c r="C22" s="250" t="s">
        <v>14</v>
      </c>
      <c r="D22" s="42"/>
      <c r="E22" s="43"/>
      <c r="F22" s="73" t="s">
        <v>194</v>
      </c>
      <c r="G22" s="43"/>
      <c r="H22" s="43"/>
      <c r="I22" s="73"/>
      <c r="J22" s="73"/>
      <c r="K22" s="44"/>
      <c r="L22" s="246">
        <f t="shared" si="3"/>
        <v>176</v>
      </c>
      <c r="M22" s="310">
        <v>59</v>
      </c>
      <c r="N22" s="331"/>
      <c r="O22" s="337">
        <v>117</v>
      </c>
      <c r="P22" s="337">
        <f>O22-Q22</f>
        <v>6</v>
      </c>
      <c r="Q22" s="337">
        <v>111</v>
      </c>
      <c r="R22" s="246"/>
      <c r="S22" s="367">
        <v>34</v>
      </c>
      <c r="T22" s="57">
        <v>44</v>
      </c>
      <c r="U22" s="44"/>
      <c r="V22" s="45">
        <v>39</v>
      </c>
      <c r="W22" s="45"/>
      <c r="X22" s="44"/>
      <c r="Y22" s="45"/>
      <c r="Z22" s="44"/>
      <c r="AA22" s="45"/>
      <c r="AB22" s="44"/>
      <c r="AC22" s="45"/>
      <c r="AD22" s="44"/>
      <c r="AE22" s="45"/>
      <c r="AF22" s="43"/>
      <c r="AG22" s="44"/>
      <c r="AH22" s="46">
        <f t="shared" si="4"/>
        <v>117</v>
      </c>
      <c r="AI22" s="17"/>
    </row>
    <row r="23" spans="1:91" ht="24.75" customHeight="1" thickBot="1" x14ac:dyDescent="0.25">
      <c r="A23" s="102" t="s">
        <v>179</v>
      </c>
      <c r="B23" s="453"/>
      <c r="C23" s="250" t="s">
        <v>124</v>
      </c>
      <c r="D23" s="42"/>
      <c r="E23" s="73" t="s">
        <v>194</v>
      </c>
      <c r="F23" s="43"/>
      <c r="G23" s="43"/>
      <c r="H23" s="43"/>
      <c r="I23" s="73"/>
      <c r="J23" s="73"/>
      <c r="K23" s="44"/>
      <c r="L23" s="246">
        <f t="shared" si="3"/>
        <v>105</v>
      </c>
      <c r="M23" s="310">
        <v>35</v>
      </c>
      <c r="N23" s="331"/>
      <c r="O23" s="337">
        <v>70</v>
      </c>
      <c r="P23" s="337">
        <f>O23-Q23</f>
        <v>70</v>
      </c>
      <c r="Q23" s="337"/>
      <c r="R23" s="246"/>
      <c r="S23" s="74">
        <v>33</v>
      </c>
      <c r="T23" s="58">
        <v>37</v>
      </c>
      <c r="U23" s="44"/>
      <c r="V23" s="45"/>
      <c r="W23" s="45"/>
      <c r="X23" s="44"/>
      <c r="Y23" s="45"/>
      <c r="Z23" s="44"/>
      <c r="AA23" s="45"/>
      <c r="AB23" s="44"/>
      <c r="AC23" s="45"/>
      <c r="AD23" s="44"/>
      <c r="AE23" s="45"/>
      <c r="AF23" s="43"/>
      <c r="AG23" s="44"/>
      <c r="AH23" s="46">
        <f t="shared" si="4"/>
        <v>70</v>
      </c>
      <c r="AI23" s="5"/>
      <c r="AJ23" s="18"/>
      <c r="AK23" s="18"/>
      <c r="AL23" s="18"/>
      <c r="AM23" s="19"/>
      <c r="AN23" s="20"/>
      <c r="AO23" s="18"/>
      <c r="AP23" s="5"/>
      <c r="AQ23" s="18"/>
      <c r="AR23" s="18"/>
      <c r="AS23" s="18"/>
      <c r="AT23" s="19"/>
      <c r="AU23" s="20"/>
      <c r="AV23" s="18"/>
      <c r="AW23" s="5"/>
      <c r="AX23" s="18"/>
      <c r="AY23" s="18"/>
      <c r="AZ23" s="18"/>
      <c r="BA23" s="19"/>
      <c r="BB23" s="20"/>
      <c r="BC23" s="18"/>
      <c r="BD23" s="5"/>
      <c r="BE23" s="18"/>
      <c r="BF23" s="18"/>
      <c r="BG23" s="18"/>
      <c r="BH23" s="19"/>
      <c r="BI23" s="20"/>
      <c r="BJ23" s="18"/>
      <c r="BK23" s="5"/>
      <c r="BL23" s="18"/>
      <c r="BM23" s="18"/>
      <c r="BN23" s="18"/>
      <c r="BO23" s="19"/>
      <c r="BP23" s="20"/>
      <c r="BQ23" s="18"/>
      <c r="BR23" s="5"/>
      <c r="BS23" s="18"/>
      <c r="BT23" s="18"/>
      <c r="BU23" s="18"/>
      <c r="BV23" s="19"/>
      <c r="BW23" s="20"/>
      <c r="BX23" s="18"/>
      <c r="BY23" s="5"/>
      <c r="BZ23" s="18"/>
      <c r="CA23" s="18"/>
      <c r="CB23" s="18"/>
      <c r="CC23" s="19"/>
      <c r="CD23" s="20"/>
      <c r="CE23" s="18"/>
      <c r="CF23" s="5"/>
      <c r="CG23" s="18"/>
      <c r="CH23" s="18"/>
      <c r="CI23" s="18"/>
      <c r="CJ23" s="19"/>
      <c r="CK23" s="21">
        <v>3</v>
      </c>
      <c r="CL23" s="22"/>
      <c r="CM23" s="17"/>
    </row>
    <row r="24" spans="1:91" s="25" customFormat="1" ht="24.75" customHeight="1" thickBot="1" x14ac:dyDescent="0.2">
      <c r="A24" s="113" t="s">
        <v>200</v>
      </c>
      <c r="B24" s="93" t="s">
        <v>211</v>
      </c>
      <c r="C24" s="251" t="s">
        <v>199</v>
      </c>
      <c r="D24" s="78" t="s">
        <v>194</v>
      </c>
      <c r="E24" s="114"/>
      <c r="F24" s="114"/>
      <c r="G24" s="114"/>
      <c r="H24" s="114"/>
      <c r="I24" s="114"/>
      <c r="J24" s="114"/>
      <c r="K24" s="286"/>
      <c r="L24" s="274">
        <f t="shared" si="3"/>
        <v>58</v>
      </c>
      <c r="M24" s="312">
        <v>19</v>
      </c>
      <c r="N24" s="332"/>
      <c r="O24" s="338">
        <v>39</v>
      </c>
      <c r="P24" s="362">
        <f>O24-Q24</f>
        <v>34</v>
      </c>
      <c r="Q24" s="338">
        <v>5</v>
      </c>
      <c r="R24" s="369"/>
      <c r="S24" s="330">
        <v>39</v>
      </c>
      <c r="T24" s="115"/>
      <c r="U24" s="114"/>
      <c r="V24" s="115"/>
      <c r="W24" s="115"/>
      <c r="X24" s="114"/>
      <c r="Y24" s="115"/>
      <c r="Z24" s="114"/>
      <c r="AA24" s="115"/>
      <c r="AB24" s="114"/>
      <c r="AC24" s="115"/>
      <c r="AD24" s="114"/>
      <c r="AE24" s="115"/>
      <c r="AF24" s="114"/>
      <c r="AG24" s="114"/>
      <c r="AH24" s="116">
        <f t="shared" si="4"/>
        <v>39</v>
      </c>
      <c r="AI24" s="76"/>
    </row>
    <row r="25" spans="1:91" ht="42.75" customHeight="1" thickBot="1" x14ac:dyDescent="0.25">
      <c r="A25" s="154"/>
      <c r="B25" s="147"/>
      <c r="C25" s="361" t="s">
        <v>216</v>
      </c>
      <c r="D25" s="122"/>
      <c r="E25" s="123"/>
      <c r="F25" s="123"/>
      <c r="G25" s="123"/>
      <c r="H25" s="123"/>
      <c r="I25" s="124"/>
      <c r="J25" s="124"/>
      <c r="K25" s="150"/>
      <c r="L25" s="281">
        <f>SUM(L27:L35)</f>
        <v>888</v>
      </c>
      <c r="M25" s="313">
        <f>SUM(M27:M35)</f>
        <v>295</v>
      </c>
      <c r="N25" s="281">
        <f>SUM(N27:N35)</f>
        <v>0</v>
      </c>
      <c r="O25" s="313">
        <f>SUM(O27:O35)</f>
        <v>593</v>
      </c>
      <c r="P25" s="341">
        <f>O25-Q25</f>
        <v>496</v>
      </c>
      <c r="Q25" s="313">
        <f>SUM(Q28:Q35)</f>
        <v>97</v>
      </c>
      <c r="R25" s="281">
        <f>SUM(R28:R35)</f>
        <v>0</v>
      </c>
      <c r="S25" s="168">
        <f>SUM(S27:S35)</f>
        <v>196</v>
      </c>
      <c r="T25" s="125">
        <f t="shared" ref="T25:AG25" si="5">SUM(T27:T35)</f>
        <v>223</v>
      </c>
      <c r="U25" s="125">
        <f t="shared" si="5"/>
        <v>0</v>
      </c>
      <c r="V25" s="125">
        <f t="shared" si="5"/>
        <v>174</v>
      </c>
      <c r="W25" s="125">
        <f t="shared" si="5"/>
        <v>0</v>
      </c>
      <c r="X25" s="125">
        <f t="shared" si="5"/>
        <v>0</v>
      </c>
      <c r="Y25" s="125">
        <f t="shared" si="5"/>
        <v>0</v>
      </c>
      <c r="Z25" s="125">
        <f t="shared" si="5"/>
        <v>0</v>
      </c>
      <c r="AA25" s="125">
        <f t="shared" si="5"/>
        <v>0</v>
      </c>
      <c r="AB25" s="125">
        <f t="shared" si="5"/>
        <v>0</v>
      </c>
      <c r="AC25" s="125">
        <f t="shared" si="5"/>
        <v>0</v>
      </c>
      <c r="AD25" s="125">
        <f t="shared" si="5"/>
        <v>0</v>
      </c>
      <c r="AE25" s="125">
        <f t="shared" si="5"/>
        <v>0</v>
      </c>
      <c r="AF25" s="125">
        <f t="shared" si="5"/>
        <v>0</v>
      </c>
      <c r="AG25" s="125">
        <f t="shared" si="5"/>
        <v>0</v>
      </c>
      <c r="AH25" s="125">
        <f>SUM(AH27:AH35)</f>
        <v>593</v>
      </c>
      <c r="AI25" s="11"/>
      <c r="AJ25" s="34">
        <f>SUM(W25:AG25)</f>
        <v>0</v>
      </c>
      <c r="AK25" s="34"/>
      <c r="AL25" s="34"/>
      <c r="AM25" s="34"/>
      <c r="AN25" s="35"/>
      <c r="AO25" s="34"/>
      <c r="AP25" s="35"/>
      <c r="AQ25" s="34"/>
      <c r="AR25" s="34"/>
      <c r="AS25" s="34"/>
      <c r="AT25" s="34"/>
      <c r="AU25" s="35"/>
      <c r="AV25" s="34"/>
      <c r="AW25" s="35"/>
      <c r="AX25" s="34"/>
      <c r="AY25" s="34"/>
      <c r="AZ25" s="34"/>
      <c r="BA25" s="34"/>
      <c r="BB25" s="35"/>
      <c r="BC25" s="34"/>
      <c r="BD25" s="35"/>
      <c r="BE25" s="34"/>
      <c r="BF25" s="34"/>
      <c r="BG25" s="34"/>
      <c r="BH25" s="34"/>
      <c r="BI25" s="35"/>
      <c r="BJ25" s="34"/>
      <c r="BK25" s="35"/>
      <c r="BL25" s="34"/>
      <c r="BM25" s="34"/>
      <c r="BN25" s="34"/>
      <c r="BO25" s="34"/>
      <c r="BP25" s="35"/>
      <c r="BQ25" s="34"/>
      <c r="BR25" s="35"/>
      <c r="BS25" s="34"/>
      <c r="BT25" s="34"/>
      <c r="BU25" s="34"/>
      <c r="BV25" s="34"/>
      <c r="BW25" s="35"/>
      <c r="BX25" s="34"/>
      <c r="BY25" s="35"/>
      <c r="BZ25" s="34"/>
      <c r="CA25" s="34"/>
      <c r="CB25" s="34"/>
      <c r="CC25" s="34"/>
      <c r="CD25" s="35"/>
      <c r="CE25" s="34"/>
      <c r="CF25" s="35"/>
      <c r="CG25" s="34"/>
      <c r="CH25" s="34"/>
      <c r="CI25" s="34"/>
      <c r="CJ25" s="34"/>
      <c r="CK25" s="36"/>
      <c r="CL25" s="37"/>
      <c r="CM25" s="37"/>
    </row>
    <row r="26" spans="1:91" ht="24" customHeight="1" thickBot="1" x14ac:dyDescent="0.25">
      <c r="A26" s="112"/>
      <c r="B26" s="147"/>
      <c r="C26" s="252" t="s">
        <v>214</v>
      </c>
      <c r="D26" s="122"/>
      <c r="E26" s="123"/>
      <c r="F26" s="123"/>
      <c r="G26" s="123"/>
      <c r="H26" s="123"/>
      <c r="I26" s="124"/>
      <c r="J26" s="124"/>
      <c r="K26" s="150"/>
      <c r="L26" s="281"/>
      <c r="M26" s="313"/>
      <c r="N26" s="281"/>
      <c r="O26" s="313"/>
      <c r="P26" s="341"/>
      <c r="Q26" s="313"/>
      <c r="R26" s="281"/>
      <c r="S26" s="168"/>
      <c r="T26" s="169"/>
      <c r="U26" s="167"/>
      <c r="V26" s="125"/>
      <c r="W26" s="125"/>
      <c r="X26" s="167"/>
      <c r="Y26" s="125"/>
      <c r="Z26" s="167"/>
      <c r="AA26" s="125"/>
      <c r="AB26" s="167"/>
      <c r="AC26" s="125"/>
      <c r="AD26" s="167"/>
      <c r="AE26" s="125"/>
      <c r="AF26" s="125"/>
      <c r="AG26" s="167"/>
      <c r="AH26" s="168"/>
      <c r="AI26" s="121"/>
      <c r="AJ26" s="34"/>
      <c r="AK26" s="34"/>
      <c r="AL26" s="34"/>
      <c r="AM26" s="34"/>
      <c r="AN26" s="35"/>
      <c r="AO26" s="34"/>
      <c r="AP26" s="35"/>
      <c r="AQ26" s="34"/>
      <c r="AR26" s="34"/>
      <c r="AS26" s="34"/>
      <c r="AT26" s="34"/>
      <c r="AU26" s="35"/>
      <c r="AV26" s="34"/>
      <c r="AW26" s="35"/>
      <c r="AX26" s="34"/>
      <c r="AY26" s="34"/>
      <c r="AZ26" s="34"/>
      <c r="BA26" s="34"/>
      <c r="BB26" s="35"/>
      <c r="BC26" s="34"/>
      <c r="BD26" s="35"/>
      <c r="BE26" s="34"/>
      <c r="BF26" s="34"/>
      <c r="BG26" s="34"/>
      <c r="BH26" s="34"/>
      <c r="BI26" s="35"/>
      <c r="BJ26" s="34"/>
      <c r="BK26" s="35"/>
      <c r="BL26" s="34"/>
      <c r="BM26" s="34"/>
      <c r="BN26" s="34"/>
      <c r="BO26" s="34"/>
      <c r="BP26" s="35"/>
      <c r="BQ26" s="34"/>
      <c r="BR26" s="35"/>
      <c r="BS26" s="34"/>
      <c r="BT26" s="34"/>
      <c r="BU26" s="34"/>
      <c r="BV26" s="34"/>
      <c r="BW26" s="35"/>
      <c r="BX26" s="34"/>
      <c r="BY26" s="35"/>
      <c r="BZ26" s="34"/>
      <c r="CA26" s="34"/>
      <c r="CB26" s="34"/>
      <c r="CC26" s="34"/>
      <c r="CD26" s="35"/>
      <c r="CE26" s="34"/>
      <c r="CF26" s="35"/>
      <c r="CG26" s="34"/>
      <c r="CH26" s="34"/>
      <c r="CI26" s="34"/>
      <c r="CJ26" s="34"/>
      <c r="CK26" s="36"/>
      <c r="CL26" s="37"/>
      <c r="CM26" s="37"/>
    </row>
    <row r="27" spans="1:91" ht="24" customHeight="1" thickBot="1" x14ac:dyDescent="0.25">
      <c r="A27" s="111" t="s">
        <v>203</v>
      </c>
      <c r="B27" s="105" t="s">
        <v>211</v>
      </c>
      <c r="C27" s="253" t="s">
        <v>11</v>
      </c>
      <c r="D27" s="275"/>
      <c r="E27" s="117"/>
      <c r="F27" s="117" t="s">
        <v>194</v>
      </c>
      <c r="G27" s="117"/>
      <c r="H27" s="117"/>
      <c r="I27" s="118"/>
      <c r="J27" s="118"/>
      <c r="K27" s="165"/>
      <c r="L27" s="282">
        <f t="shared" ref="L27:L35" si="6">SUM(M27:O27)</f>
        <v>162</v>
      </c>
      <c r="M27" s="314">
        <v>54</v>
      </c>
      <c r="N27" s="333"/>
      <c r="O27" s="339">
        <v>108</v>
      </c>
      <c r="P27" s="339">
        <f>O27-Q27</f>
        <v>82</v>
      </c>
      <c r="Q27" s="339">
        <v>26</v>
      </c>
      <c r="R27" s="282"/>
      <c r="S27" s="368">
        <v>34</v>
      </c>
      <c r="T27" s="58">
        <v>30</v>
      </c>
      <c r="U27" s="165"/>
      <c r="V27" s="120">
        <v>44</v>
      </c>
      <c r="W27" s="120"/>
      <c r="X27" s="165"/>
      <c r="Y27" s="120"/>
      <c r="Z27" s="165"/>
      <c r="AA27" s="120"/>
      <c r="AB27" s="165"/>
      <c r="AC27" s="120"/>
      <c r="AD27" s="165"/>
      <c r="AE27" s="120"/>
      <c r="AF27" s="117"/>
      <c r="AG27" s="165"/>
      <c r="AH27" s="166">
        <f>SUM(S27:AG27)</f>
        <v>108</v>
      </c>
      <c r="AI27" s="17"/>
    </row>
    <row r="28" spans="1:91" ht="20.25" customHeight="1" thickBot="1" x14ac:dyDescent="0.25">
      <c r="A28" s="101" t="s">
        <v>180</v>
      </c>
      <c r="B28" s="94" t="s">
        <v>209</v>
      </c>
      <c r="C28" s="254" t="s">
        <v>166</v>
      </c>
      <c r="D28" s="78"/>
      <c r="E28" s="79" t="s">
        <v>194</v>
      </c>
      <c r="F28" s="79"/>
      <c r="G28" s="79"/>
      <c r="H28" s="79"/>
      <c r="I28" s="80"/>
      <c r="J28" s="80"/>
      <c r="K28" s="81"/>
      <c r="L28" s="274">
        <f t="shared" si="6"/>
        <v>161</v>
      </c>
      <c r="M28" s="315">
        <v>53</v>
      </c>
      <c r="N28" s="334"/>
      <c r="O28" s="340">
        <v>108</v>
      </c>
      <c r="P28" s="340">
        <f t="shared" ref="P28:P35" si="7">O28-Q28</f>
        <v>108</v>
      </c>
      <c r="Q28" s="340"/>
      <c r="R28" s="274"/>
      <c r="S28" s="367">
        <v>60</v>
      </c>
      <c r="T28" s="58">
        <v>48</v>
      </c>
      <c r="U28" s="81"/>
      <c r="V28" s="82"/>
      <c r="W28" s="82"/>
      <c r="X28" s="81"/>
      <c r="Y28" s="82"/>
      <c r="Z28" s="81"/>
      <c r="AA28" s="82"/>
      <c r="AB28" s="81"/>
      <c r="AC28" s="82"/>
      <c r="AD28" s="81"/>
      <c r="AE28" s="82"/>
      <c r="AF28" s="79"/>
      <c r="AG28" s="81"/>
      <c r="AH28" s="50">
        <f>SUM(S28:AG28)</f>
        <v>108</v>
      </c>
      <c r="AI28" s="127"/>
    </row>
    <row r="29" spans="1:91" ht="24.75" customHeight="1" thickBot="1" x14ac:dyDescent="0.25">
      <c r="A29" s="132"/>
      <c r="B29" s="133"/>
      <c r="C29" s="252" t="s">
        <v>214</v>
      </c>
      <c r="D29" s="122"/>
      <c r="E29" s="123"/>
      <c r="F29" s="123"/>
      <c r="G29" s="123"/>
      <c r="H29" s="123"/>
      <c r="I29" s="124"/>
      <c r="J29" s="124"/>
      <c r="K29" s="150"/>
      <c r="L29" s="283"/>
      <c r="M29" s="316"/>
      <c r="N29" s="335"/>
      <c r="O29" s="341"/>
      <c r="P29" s="341"/>
      <c r="Q29" s="341"/>
      <c r="R29" s="283"/>
      <c r="S29" s="134"/>
      <c r="T29" s="135"/>
      <c r="U29" s="124"/>
      <c r="V29" s="126"/>
      <c r="W29" s="126"/>
      <c r="X29" s="124"/>
      <c r="Y29" s="126"/>
      <c r="Z29" s="124"/>
      <c r="AA29" s="126"/>
      <c r="AB29" s="124"/>
      <c r="AC29" s="126"/>
      <c r="AD29" s="124"/>
      <c r="AE29" s="126"/>
      <c r="AF29" s="123"/>
      <c r="AG29" s="124"/>
      <c r="AH29" s="136"/>
      <c r="AI29" s="14"/>
    </row>
    <row r="30" spans="1:91" s="25" customFormat="1" ht="21" customHeight="1" thickBot="1" x14ac:dyDescent="0.2">
      <c r="A30" s="111" t="s">
        <v>182</v>
      </c>
      <c r="B30" s="105" t="s">
        <v>211</v>
      </c>
      <c r="C30" s="255" t="s">
        <v>123</v>
      </c>
      <c r="D30" s="276"/>
      <c r="E30" s="128"/>
      <c r="F30" s="117" t="s">
        <v>194</v>
      </c>
      <c r="G30" s="128"/>
      <c r="H30" s="128"/>
      <c r="I30" s="128"/>
      <c r="J30" s="128"/>
      <c r="K30" s="287"/>
      <c r="L30" s="284">
        <f t="shared" si="6"/>
        <v>108</v>
      </c>
      <c r="M30" s="317">
        <v>36</v>
      </c>
      <c r="N30" s="336"/>
      <c r="O30" s="342">
        <v>72</v>
      </c>
      <c r="P30" s="339">
        <f t="shared" si="7"/>
        <v>64</v>
      </c>
      <c r="Q30" s="371">
        <v>8</v>
      </c>
      <c r="R30" s="284"/>
      <c r="S30" s="129">
        <v>34</v>
      </c>
      <c r="T30" s="129">
        <v>19</v>
      </c>
      <c r="U30" s="128"/>
      <c r="V30" s="119">
        <v>19</v>
      </c>
      <c r="W30" s="119"/>
      <c r="X30" s="128"/>
      <c r="Y30" s="119"/>
      <c r="Z30" s="128"/>
      <c r="AA30" s="119"/>
      <c r="AB30" s="128"/>
      <c r="AC30" s="119"/>
      <c r="AD30" s="128"/>
      <c r="AE30" s="119"/>
      <c r="AF30" s="128"/>
      <c r="AG30" s="128"/>
      <c r="AH30" s="130">
        <f>SUM(S30:AG30)</f>
        <v>72</v>
      </c>
      <c r="AI30" s="131"/>
    </row>
    <row r="31" spans="1:91" s="24" customFormat="1" ht="24" customHeight="1" thickBot="1" x14ac:dyDescent="0.25">
      <c r="A31" s="102" t="s">
        <v>201</v>
      </c>
      <c r="B31" s="106" t="s">
        <v>209</v>
      </c>
      <c r="C31" s="253" t="s">
        <v>167</v>
      </c>
      <c r="D31" s="42"/>
      <c r="E31" s="43"/>
      <c r="F31" s="43" t="s">
        <v>194</v>
      </c>
      <c r="G31" s="43"/>
      <c r="H31" s="43"/>
      <c r="I31" s="73"/>
      <c r="J31" s="73"/>
      <c r="K31" s="44"/>
      <c r="L31" s="246">
        <f t="shared" si="6"/>
        <v>108</v>
      </c>
      <c r="M31" s="310">
        <v>36</v>
      </c>
      <c r="N31" s="310"/>
      <c r="O31" s="337">
        <v>72</v>
      </c>
      <c r="P31" s="337">
        <f t="shared" si="7"/>
        <v>72</v>
      </c>
      <c r="Q31" s="337"/>
      <c r="R31" s="246"/>
      <c r="S31" s="77"/>
      <c r="T31" s="74"/>
      <c r="U31" s="44"/>
      <c r="V31" s="45">
        <v>72</v>
      </c>
      <c r="W31" s="45"/>
      <c r="X31" s="44"/>
      <c r="Y31" s="45"/>
      <c r="Z31" s="44"/>
      <c r="AA31" s="45"/>
      <c r="AB31" s="44"/>
      <c r="AC31" s="45"/>
      <c r="AD31" s="44"/>
      <c r="AE31" s="45"/>
      <c r="AF31" s="43"/>
      <c r="AG31" s="44"/>
      <c r="AH31" s="46">
        <f>SUM(S31:AG31)</f>
        <v>72</v>
      </c>
      <c r="AI31" s="23"/>
    </row>
    <row r="32" spans="1:91" ht="51.75" customHeight="1" thickBot="1" x14ac:dyDescent="0.25">
      <c r="A32" s="103" t="s">
        <v>202</v>
      </c>
      <c r="B32" s="94" t="s">
        <v>210</v>
      </c>
      <c r="C32" s="254" t="s">
        <v>168</v>
      </c>
      <c r="D32" s="78"/>
      <c r="E32" s="79" t="s">
        <v>194</v>
      </c>
      <c r="F32" s="79"/>
      <c r="G32" s="79"/>
      <c r="H32" s="79"/>
      <c r="I32" s="80"/>
      <c r="J32" s="80"/>
      <c r="K32" s="81"/>
      <c r="L32" s="274">
        <f t="shared" si="6"/>
        <v>54</v>
      </c>
      <c r="M32" s="318">
        <v>18</v>
      </c>
      <c r="N32" s="318"/>
      <c r="O32" s="340">
        <v>36</v>
      </c>
      <c r="P32" s="362">
        <f t="shared" si="7"/>
        <v>28</v>
      </c>
      <c r="Q32" s="340">
        <v>8</v>
      </c>
      <c r="R32" s="274"/>
      <c r="S32" s="330"/>
      <c r="T32" s="137">
        <v>36</v>
      </c>
      <c r="U32" s="81"/>
      <c r="V32" s="82"/>
      <c r="W32" s="82"/>
      <c r="X32" s="81"/>
      <c r="Y32" s="82"/>
      <c r="Z32" s="81"/>
      <c r="AA32" s="82"/>
      <c r="AB32" s="81"/>
      <c r="AC32" s="82"/>
      <c r="AD32" s="81"/>
      <c r="AE32" s="82"/>
      <c r="AF32" s="79"/>
      <c r="AG32" s="81"/>
      <c r="AH32" s="50">
        <f>SUM(S32:AG32)</f>
        <v>36</v>
      </c>
      <c r="AI32" s="127"/>
    </row>
    <row r="33" spans="1:36" ht="25.5" customHeight="1" thickBot="1" x14ac:dyDescent="0.25">
      <c r="A33" s="147"/>
      <c r="B33" s="133"/>
      <c r="C33" s="252" t="s">
        <v>214</v>
      </c>
      <c r="D33" s="122"/>
      <c r="E33" s="123"/>
      <c r="F33" s="123"/>
      <c r="G33" s="123"/>
      <c r="H33" s="123"/>
      <c r="I33" s="124"/>
      <c r="J33" s="124"/>
      <c r="K33" s="150"/>
      <c r="L33" s="283"/>
      <c r="M33" s="319"/>
      <c r="N33" s="319"/>
      <c r="O33" s="341"/>
      <c r="P33" s="341"/>
      <c r="Q33" s="341"/>
      <c r="R33" s="283"/>
      <c r="S33" s="148"/>
      <c r="T33" s="149"/>
      <c r="U33" s="150"/>
      <c r="V33" s="126"/>
      <c r="W33" s="126"/>
      <c r="X33" s="150"/>
      <c r="Y33" s="126"/>
      <c r="Z33" s="150"/>
      <c r="AA33" s="126"/>
      <c r="AB33" s="150"/>
      <c r="AC33" s="126"/>
      <c r="AD33" s="150"/>
      <c r="AE33" s="126"/>
      <c r="AF33" s="123"/>
      <c r="AG33" s="150"/>
      <c r="AH33" s="46"/>
      <c r="AI33" s="14"/>
    </row>
    <row r="34" spans="1:36" ht="27.75" customHeight="1" thickBot="1" x14ac:dyDescent="0.25">
      <c r="A34" s="104" t="s">
        <v>182</v>
      </c>
      <c r="B34" s="138" t="s">
        <v>208</v>
      </c>
      <c r="C34" s="256" t="s">
        <v>169</v>
      </c>
      <c r="D34" s="277"/>
      <c r="E34" s="117" t="s">
        <v>194</v>
      </c>
      <c r="F34" s="139"/>
      <c r="G34" s="139"/>
      <c r="H34" s="139"/>
      <c r="I34" s="140"/>
      <c r="J34" s="140"/>
      <c r="K34" s="143"/>
      <c r="L34" s="288">
        <f t="shared" si="6"/>
        <v>150</v>
      </c>
      <c r="M34" s="320">
        <v>50</v>
      </c>
      <c r="N34" s="320"/>
      <c r="O34" s="343">
        <v>100</v>
      </c>
      <c r="P34" s="339">
        <f t="shared" si="7"/>
        <v>38</v>
      </c>
      <c r="Q34" s="343">
        <v>62</v>
      </c>
      <c r="R34" s="288"/>
      <c r="S34" s="129">
        <v>34</v>
      </c>
      <c r="T34" s="142">
        <v>66</v>
      </c>
      <c r="U34" s="143"/>
      <c r="V34" s="141"/>
      <c r="W34" s="144"/>
      <c r="X34" s="143"/>
      <c r="Y34" s="141"/>
      <c r="Z34" s="143"/>
      <c r="AA34" s="141"/>
      <c r="AB34" s="143"/>
      <c r="AC34" s="141"/>
      <c r="AD34" s="143"/>
      <c r="AE34" s="141"/>
      <c r="AF34" s="139"/>
      <c r="AG34" s="143"/>
      <c r="AH34" s="145">
        <f>SUM(S34:AG34)</f>
        <v>100</v>
      </c>
      <c r="AI34" s="146"/>
    </row>
    <row r="35" spans="1:36" s="24" customFormat="1" ht="13.5" customHeight="1" thickBot="1" x14ac:dyDescent="0.25">
      <c r="A35" s="103" t="s">
        <v>205</v>
      </c>
      <c r="B35" s="105" t="s">
        <v>211</v>
      </c>
      <c r="C35" s="254" t="s">
        <v>125</v>
      </c>
      <c r="D35" s="78"/>
      <c r="E35" s="79"/>
      <c r="F35" s="79"/>
      <c r="G35" s="80" t="s">
        <v>193</v>
      </c>
      <c r="H35" s="79"/>
      <c r="I35" s="80"/>
      <c r="J35" s="80"/>
      <c r="K35" s="81"/>
      <c r="L35" s="274">
        <f t="shared" si="6"/>
        <v>145</v>
      </c>
      <c r="M35" s="318">
        <v>48</v>
      </c>
      <c r="N35" s="318"/>
      <c r="O35" s="340">
        <v>97</v>
      </c>
      <c r="P35" s="340">
        <f t="shared" si="7"/>
        <v>78</v>
      </c>
      <c r="Q35" s="340">
        <v>19</v>
      </c>
      <c r="R35" s="370"/>
      <c r="S35" s="367">
        <v>34</v>
      </c>
      <c r="T35" s="151">
        <v>24</v>
      </c>
      <c r="U35" s="81"/>
      <c r="V35" s="82">
        <v>39</v>
      </c>
      <c r="W35" s="82"/>
      <c r="X35" s="81"/>
      <c r="Y35" s="82"/>
      <c r="Z35" s="81"/>
      <c r="AA35" s="82"/>
      <c r="AB35" s="81"/>
      <c r="AC35" s="82"/>
      <c r="AD35" s="81"/>
      <c r="AE35" s="82"/>
      <c r="AF35" s="79"/>
      <c r="AG35" s="81"/>
      <c r="AH35" s="50">
        <f>SUM(S35:AG35)</f>
        <v>97</v>
      </c>
      <c r="AI35" s="152"/>
    </row>
    <row r="36" spans="1:36" ht="28.5" customHeight="1" thickBot="1" x14ac:dyDescent="0.25">
      <c r="A36" s="153" t="s">
        <v>126</v>
      </c>
      <c r="B36" s="108"/>
      <c r="C36" s="257" t="s">
        <v>127</v>
      </c>
      <c r="D36" s="39"/>
      <c r="E36" s="38"/>
      <c r="F36" s="38"/>
      <c r="G36" s="38"/>
      <c r="H36" s="38"/>
      <c r="I36" s="59"/>
      <c r="J36" s="59"/>
      <c r="K36" s="99"/>
      <c r="L36" s="289">
        <f>L37+L43+L47</f>
        <v>4158</v>
      </c>
      <c r="M36" s="232">
        <f>M37+M43+M47</f>
        <v>1062</v>
      </c>
      <c r="N36" s="232">
        <f>N37+N43+N47</f>
        <v>0</v>
      </c>
      <c r="O36" s="153">
        <f>SUM(O37+O43+O47+O97+O110+O111)</f>
        <v>4392</v>
      </c>
      <c r="P36" s="232">
        <f>P37+P43+P47</f>
        <v>1560</v>
      </c>
      <c r="Q36" s="232">
        <f>Q37+Q43+Q47</f>
        <v>1453</v>
      </c>
      <c r="R36" s="90">
        <f>R37+R43+R47</f>
        <v>30</v>
      </c>
      <c r="S36" s="308">
        <f>SUM(S37+S43+S47+S97+S110+S111)</f>
        <v>105</v>
      </c>
      <c r="T36" s="12">
        <f t="shared" ref="T36:AG36" si="8">SUM(T37+T43+T47)</f>
        <v>359</v>
      </c>
      <c r="U36" s="12">
        <f t="shared" si="8"/>
        <v>0</v>
      </c>
      <c r="V36" s="12">
        <f t="shared" si="8"/>
        <v>331</v>
      </c>
      <c r="W36" s="12">
        <f t="shared" si="8"/>
        <v>645</v>
      </c>
      <c r="X36" s="12">
        <f t="shared" si="8"/>
        <v>0</v>
      </c>
      <c r="Y36" s="12">
        <f t="shared" si="8"/>
        <v>576</v>
      </c>
      <c r="Z36" s="12">
        <f t="shared" si="8"/>
        <v>0</v>
      </c>
      <c r="AA36" s="12">
        <f t="shared" si="8"/>
        <v>816</v>
      </c>
      <c r="AB36" s="12">
        <f t="shared" si="8"/>
        <v>30</v>
      </c>
      <c r="AC36" s="12">
        <f t="shared" si="8"/>
        <v>594</v>
      </c>
      <c r="AD36" s="12">
        <f t="shared" si="8"/>
        <v>0</v>
      </c>
      <c r="AE36" s="12">
        <f t="shared" si="8"/>
        <v>468</v>
      </c>
      <c r="AF36" s="12">
        <f t="shared" si="8"/>
        <v>0</v>
      </c>
      <c r="AG36" s="12">
        <f t="shared" si="8"/>
        <v>0</v>
      </c>
      <c r="AH36" s="13">
        <f>SUM(AH37+AH43+AH47)</f>
        <v>3924</v>
      </c>
      <c r="AI36" s="11">
        <f>SUM(AI37+AI47)</f>
        <v>900</v>
      </c>
      <c r="AJ36" s="2">
        <f>SUM(S36:AG36)</f>
        <v>3924</v>
      </c>
    </row>
    <row r="37" spans="1:36" ht="42" customHeight="1" thickBot="1" x14ac:dyDescent="0.25">
      <c r="A37" s="26" t="s">
        <v>12</v>
      </c>
      <c r="B37" s="108"/>
      <c r="C37" s="257" t="s">
        <v>13</v>
      </c>
      <c r="D37" s="39"/>
      <c r="E37" s="40"/>
      <c r="F37" s="40"/>
      <c r="G37" s="40"/>
      <c r="H37" s="40"/>
      <c r="I37" s="64"/>
      <c r="J37" s="64"/>
      <c r="K37" s="291"/>
      <c r="L37" s="244">
        <f>L38+L39+L40+L41+L42</f>
        <v>684</v>
      </c>
      <c r="M37" s="153">
        <f>M38+M39+M40+M41+M42</f>
        <v>216</v>
      </c>
      <c r="N37" s="153">
        <f>N38+N39+N40+N41+N42</f>
        <v>0</v>
      </c>
      <c r="O37" s="153">
        <f>SUM(O38:O42)</f>
        <v>468</v>
      </c>
      <c r="P37" s="153">
        <f>P38+P39+P40+P41+P42</f>
        <v>134</v>
      </c>
      <c r="Q37" s="153">
        <f>Q38+Q39+Q40+Q41+Q42</f>
        <v>334</v>
      </c>
      <c r="R37" s="244"/>
      <c r="S37" s="12">
        <f>S38+S39+S40+S41+S42</f>
        <v>36</v>
      </c>
      <c r="T37" s="12">
        <f t="shared" ref="T37:AG37" si="9">T38+T39+T40+T41+T42</f>
        <v>0</v>
      </c>
      <c r="U37" s="12">
        <f t="shared" si="9"/>
        <v>0</v>
      </c>
      <c r="V37" s="12">
        <f t="shared" si="9"/>
        <v>30</v>
      </c>
      <c r="W37" s="12">
        <f t="shared" si="9"/>
        <v>62</v>
      </c>
      <c r="X37" s="12">
        <f t="shared" si="9"/>
        <v>0</v>
      </c>
      <c r="Y37" s="12">
        <f t="shared" si="9"/>
        <v>88</v>
      </c>
      <c r="Z37" s="12">
        <f t="shared" si="9"/>
        <v>0</v>
      </c>
      <c r="AA37" s="12">
        <f t="shared" si="9"/>
        <v>177</v>
      </c>
      <c r="AB37" s="12">
        <f t="shared" si="9"/>
        <v>0</v>
      </c>
      <c r="AC37" s="12">
        <f t="shared" si="9"/>
        <v>53</v>
      </c>
      <c r="AD37" s="12">
        <f t="shared" si="9"/>
        <v>0</v>
      </c>
      <c r="AE37" s="12">
        <f t="shared" si="9"/>
        <v>22</v>
      </c>
      <c r="AF37" s="12">
        <f t="shared" si="9"/>
        <v>0</v>
      </c>
      <c r="AG37" s="12">
        <f t="shared" si="9"/>
        <v>0</v>
      </c>
      <c r="AH37" s="13">
        <f t="shared" ref="AH37:AH46" si="10">SUM(S37:AG37)</f>
        <v>468</v>
      </c>
      <c r="AI37" s="11">
        <v>36</v>
      </c>
    </row>
    <row r="38" spans="1:36" ht="13.5" customHeight="1" thickBot="1" x14ac:dyDescent="0.25">
      <c r="A38" s="17" t="s">
        <v>15</v>
      </c>
      <c r="B38" s="85"/>
      <c r="C38" s="258" t="s">
        <v>16</v>
      </c>
      <c r="D38" s="65"/>
      <c r="E38" s="66"/>
      <c r="F38" s="66"/>
      <c r="G38" s="66"/>
      <c r="H38" s="66"/>
      <c r="I38" s="73" t="s">
        <v>194</v>
      </c>
      <c r="J38" s="83"/>
      <c r="K38" s="44"/>
      <c r="L38" s="290">
        <f>SUM(M38:O38)</f>
        <v>58</v>
      </c>
      <c r="M38" s="321">
        <v>10</v>
      </c>
      <c r="N38" s="321"/>
      <c r="O38" s="344">
        <f>SUM(P38:Q38)</f>
        <v>48</v>
      </c>
      <c r="P38" s="344">
        <v>48</v>
      </c>
      <c r="Q38" s="365"/>
      <c r="R38" s="290"/>
      <c r="S38" s="5"/>
      <c r="T38" s="5"/>
      <c r="U38" s="19"/>
      <c r="V38" s="5"/>
      <c r="W38" s="5"/>
      <c r="X38" s="19"/>
      <c r="Y38" s="5"/>
      <c r="Z38" s="19"/>
      <c r="AA38" s="5">
        <v>48</v>
      </c>
      <c r="AB38" s="19"/>
      <c r="AC38" s="5"/>
      <c r="AD38" s="19"/>
      <c r="AE38" s="5"/>
      <c r="AF38" s="18"/>
      <c r="AG38" s="19"/>
      <c r="AH38" s="13">
        <f t="shared" si="10"/>
        <v>48</v>
      </c>
      <c r="AI38" s="19"/>
    </row>
    <row r="39" spans="1:36" s="30" customFormat="1" ht="13.5" customHeight="1" thickBot="1" x14ac:dyDescent="0.25">
      <c r="A39" s="23" t="s">
        <v>17</v>
      </c>
      <c r="B39" s="109"/>
      <c r="C39" s="259" t="s">
        <v>18</v>
      </c>
      <c r="D39" s="42"/>
      <c r="E39" s="43"/>
      <c r="F39" s="66"/>
      <c r="G39" s="73" t="s">
        <v>194</v>
      </c>
      <c r="H39" s="43"/>
      <c r="I39" s="73"/>
      <c r="J39" s="73"/>
      <c r="K39" s="44"/>
      <c r="L39" s="290">
        <f>SUM(M39:O39)</f>
        <v>58</v>
      </c>
      <c r="M39" s="322">
        <v>10</v>
      </c>
      <c r="N39" s="322"/>
      <c r="O39" s="344">
        <f>SUM(P39:Q39)</f>
        <v>48</v>
      </c>
      <c r="P39" s="345">
        <v>48</v>
      </c>
      <c r="Q39" s="345"/>
      <c r="R39" s="293"/>
      <c r="S39" s="16"/>
      <c r="T39" s="16"/>
      <c r="U39" s="15"/>
      <c r="V39" s="16">
        <v>30</v>
      </c>
      <c r="W39" s="16">
        <v>18</v>
      </c>
      <c r="X39" s="15"/>
      <c r="Y39" s="16"/>
      <c r="Z39" s="15"/>
      <c r="AA39" s="16"/>
      <c r="AB39" s="15"/>
      <c r="AC39" s="16"/>
      <c r="AD39" s="28"/>
      <c r="AE39" s="29"/>
      <c r="AF39" s="27"/>
      <c r="AG39" s="28"/>
      <c r="AH39" s="13">
        <f t="shared" si="10"/>
        <v>48</v>
      </c>
      <c r="AI39" s="28"/>
    </row>
    <row r="40" spans="1:36" s="30" customFormat="1" ht="13.5" customHeight="1" thickBot="1" x14ac:dyDescent="0.25">
      <c r="A40" s="23" t="s">
        <v>19</v>
      </c>
      <c r="B40" s="109"/>
      <c r="C40" s="259" t="s">
        <v>20</v>
      </c>
      <c r="D40" s="42"/>
      <c r="E40" s="43"/>
      <c r="F40" s="66"/>
      <c r="G40" s="43"/>
      <c r="H40" s="43"/>
      <c r="I40" s="73"/>
      <c r="J40" s="73"/>
      <c r="K40" s="44" t="s">
        <v>194</v>
      </c>
      <c r="L40" s="290">
        <f>SUM(M40:O40)</f>
        <v>186</v>
      </c>
      <c r="M40" s="322">
        <v>18</v>
      </c>
      <c r="N40" s="322"/>
      <c r="O40" s="344">
        <f>SUM(P40:Q40)</f>
        <v>168</v>
      </c>
      <c r="P40" s="345"/>
      <c r="Q40" s="345">
        <v>168</v>
      </c>
      <c r="R40" s="293"/>
      <c r="S40" s="16"/>
      <c r="T40" s="16"/>
      <c r="U40" s="15"/>
      <c r="V40" s="16"/>
      <c r="W40" s="16"/>
      <c r="X40" s="15"/>
      <c r="Y40" s="16">
        <v>54</v>
      </c>
      <c r="Z40" s="15"/>
      <c r="AA40" s="16">
        <v>95</v>
      </c>
      <c r="AB40" s="15"/>
      <c r="AC40" s="16">
        <v>19</v>
      </c>
      <c r="AD40" s="28"/>
      <c r="AE40" s="16"/>
      <c r="AF40" s="27"/>
      <c r="AG40" s="28"/>
      <c r="AH40" s="13">
        <f t="shared" si="10"/>
        <v>168</v>
      </c>
      <c r="AI40" s="28"/>
    </row>
    <row r="41" spans="1:36" ht="13.5" customHeight="1" thickBot="1" x14ac:dyDescent="0.25">
      <c r="A41" s="17" t="s">
        <v>21</v>
      </c>
      <c r="B41" s="85"/>
      <c r="C41" s="260" t="s">
        <v>14</v>
      </c>
      <c r="D41" s="65"/>
      <c r="E41" s="66"/>
      <c r="F41" s="66"/>
      <c r="G41" s="66"/>
      <c r="H41" s="66"/>
      <c r="I41" s="83"/>
      <c r="J41" s="83"/>
      <c r="K41" s="44" t="s">
        <v>194</v>
      </c>
      <c r="L41" s="290">
        <f>SUM(M41:O41)</f>
        <v>336</v>
      </c>
      <c r="M41" s="321">
        <v>168</v>
      </c>
      <c r="N41" s="321"/>
      <c r="O41" s="344">
        <f>SUM(P41:Q41)</f>
        <v>168</v>
      </c>
      <c r="P41" s="344">
        <v>2</v>
      </c>
      <c r="Q41" s="344">
        <v>166</v>
      </c>
      <c r="R41" s="290"/>
      <c r="S41" s="5"/>
      <c r="T41" s="5"/>
      <c r="U41" s="19"/>
      <c r="V41" s="5"/>
      <c r="W41" s="5">
        <v>44</v>
      </c>
      <c r="X41" s="19"/>
      <c r="Y41" s="5">
        <v>34</v>
      </c>
      <c r="Z41" s="19"/>
      <c r="AA41" s="5">
        <v>34</v>
      </c>
      <c r="AB41" s="19"/>
      <c r="AC41" s="5">
        <v>34</v>
      </c>
      <c r="AD41" s="19"/>
      <c r="AE41" s="5">
        <v>22</v>
      </c>
      <c r="AF41" s="18"/>
      <c r="AG41" s="19"/>
      <c r="AH41" s="13">
        <f t="shared" si="10"/>
        <v>168</v>
      </c>
      <c r="AI41" s="19"/>
    </row>
    <row r="42" spans="1:36" ht="13.5" customHeight="1" thickBot="1" x14ac:dyDescent="0.25">
      <c r="A42" s="17" t="s">
        <v>22</v>
      </c>
      <c r="B42" s="85"/>
      <c r="C42" s="258" t="s">
        <v>183</v>
      </c>
      <c r="D42" s="278" t="s">
        <v>194</v>
      </c>
      <c r="E42" s="66"/>
      <c r="F42" s="66"/>
      <c r="G42" s="66"/>
      <c r="H42" s="66"/>
      <c r="I42" s="83"/>
      <c r="J42" s="83"/>
      <c r="K42" s="292"/>
      <c r="L42" s="290">
        <f>SUM(M42:O42)</f>
        <v>46</v>
      </c>
      <c r="M42" s="321">
        <v>10</v>
      </c>
      <c r="N42" s="321"/>
      <c r="O42" s="344">
        <f>SUM(P42:Q42)</f>
        <v>36</v>
      </c>
      <c r="P42" s="344">
        <v>36</v>
      </c>
      <c r="Q42" s="344"/>
      <c r="R42" s="290"/>
      <c r="S42" s="5">
        <v>36</v>
      </c>
      <c r="T42" s="5"/>
      <c r="U42" s="19"/>
      <c r="V42" s="5"/>
      <c r="W42" s="5"/>
      <c r="X42" s="19"/>
      <c r="Y42" s="5"/>
      <c r="Z42" s="19"/>
      <c r="AA42" s="5"/>
      <c r="AB42" s="19"/>
      <c r="AC42" s="5"/>
      <c r="AD42" s="19"/>
      <c r="AE42" s="5"/>
      <c r="AF42" s="18"/>
      <c r="AG42" s="19"/>
      <c r="AH42" s="13">
        <f t="shared" si="10"/>
        <v>36</v>
      </c>
      <c r="AI42" s="19">
        <v>36</v>
      </c>
    </row>
    <row r="43" spans="1:36" ht="23.25" customHeight="1" thickBot="1" x14ac:dyDescent="0.25">
      <c r="A43" s="26" t="s">
        <v>4</v>
      </c>
      <c r="B43" s="108"/>
      <c r="C43" s="257" t="s">
        <v>5</v>
      </c>
      <c r="D43" s="39"/>
      <c r="E43" s="40"/>
      <c r="F43" s="40"/>
      <c r="G43" s="40"/>
      <c r="H43" s="40"/>
      <c r="I43" s="64"/>
      <c r="J43" s="64"/>
      <c r="K43" s="291"/>
      <c r="L43" s="244">
        <f>L44+L45+L46</f>
        <v>336</v>
      </c>
      <c r="M43" s="153">
        <f>M44+M45+M46</f>
        <v>112</v>
      </c>
      <c r="N43" s="153">
        <f>N44+N45+N46</f>
        <v>0</v>
      </c>
      <c r="O43" s="153">
        <f>SUM(O44:O46)</f>
        <v>224</v>
      </c>
      <c r="P43" s="153">
        <f>P44+P45+P46</f>
        <v>159</v>
      </c>
      <c r="Q43" s="153">
        <f>Q44+Q45+Q46</f>
        <v>65</v>
      </c>
      <c r="R43" s="244"/>
      <c r="S43" s="12">
        <f>SUM(S44:S46)</f>
        <v>0</v>
      </c>
      <c r="T43" s="12">
        <f t="shared" ref="T43:AG43" si="11">SUM(T44:T46)</f>
        <v>0</v>
      </c>
      <c r="U43" s="12">
        <f t="shared" si="11"/>
        <v>0</v>
      </c>
      <c r="V43" s="12">
        <f t="shared" si="11"/>
        <v>0</v>
      </c>
      <c r="W43" s="12">
        <f t="shared" si="11"/>
        <v>0</v>
      </c>
      <c r="X43" s="12">
        <f t="shared" si="11"/>
        <v>0</v>
      </c>
      <c r="Y43" s="12">
        <f t="shared" si="11"/>
        <v>103</v>
      </c>
      <c r="Z43" s="12">
        <f t="shared" si="11"/>
        <v>0</v>
      </c>
      <c r="AA43" s="12">
        <f t="shared" si="11"/>
        <v>121</v>
      </c>
      <c r="AB43" s="12">
        <f t="shared" si="11"/>
        <v>0</v>
      </c>
      <c r="AC43" s="12">
        <f t="shared" si="11"/>
        <v>0</v>
      </c>
      <c r="AD43" s="12">
        <f t="shared" si="11"/>
        <v>0</v>
      </c>
      <c r="AE43" s="12">
        <f t="shared" si="11"/>
        <v>0</v>
      </c>
      <c r="AF43" s="12">
        <f t="shared" si="11"/>
        <v>0</v>
      </c>
      <c r="AG43" s="12">
        <f t="shared" si="11"/>
        <v>0</v>
      </c>
      <c r="AH43" s="13">
        <f t="shared" si="10"/>
        <v>224</v>
      </c>
      <c r="AI43" s="11"/>
    </row>
    <row r="44" spans="1:36" ht="13.5" customHeight="1" thickBot="1" x14ac:dyDescent="0.25">
      <c r="A44" s="17" t="s">
        <v>6</v>
      </c>
      <c r="B44" s="85"/>
      <c r="C44" s="258" t="s">
        <v>7</v>
      </c>
      <c r="D44" s="65"/>
      <c r="E44" s="66"/>
      <c r="F44" s="66"/>
      <c r="G44" s="83" t="s">
        <v>195</v>
      </c>
      <c r="H44" s="66"/>
      <c r="I44" s="83"/>
      <c r="J44" s="83"/>
      <c r="K44" s="292"/>
      <c r="L44" s="290">
        <f>SUM(M44:O44)</f>
        <v>72</v>
      </c>
      <c r="M44" s="321">
        <v>24</v>
      </c>
      <c r="N44" s="321"/>
      <c r="O44" s="344">
        <f>SUM(P44:Q44)</f>
        <v>48</v>
      </c>
      <c r="P44" s="344">
        <v>12</v>
      </c>
      <c r="Q44" s="344">
        <v>36</v>
      </c>
      <c r="R44" s="290"/>
      <c r="S44" s="5"/>
      <c r="T44" s="5"/>
      <c r="U44" s="19"/>
      <c r="V44" s="5"/>
      <c r="W44" s="5"/>
      <c r="X44" s="19"/>
      <c r="Y44" s="5">
        <v>48</v>
      </c>
      <c r="Z44" s="19"/>
      <c r="AA44" s="5"/>
      <c r="AB44" s="19"/>
      <c r="AC44" s="5"/>
      <c r="AD44" s="19"/>
      <c r="AE44" s="5"/>
      <c r="AF44" s="18"/>
      <c r="AG44" s="19"/>
      <c r="AH44" s="13">
        <f t="shared" si="10"/>
        <v>48</v>
      </c>
      <c r="AI44" s="19"/>
    </row>
    <row r="45" spans="1:36" ht="23.25" customHeight="1" thickBot="1" x14ac:dyDescent="0.25">
      <c r="A45" s="17" t="s">
        <v>8</v>
      </c>
      <c r="B45" s="85"/>
      <c r="C45" s="258" t="s">
        <v>9</v>
      </c>
      <c r="D45" s="65"/>
      <c r="E45" s="66"/>
      <c r="F45" s="66"/>
      <c r="G45" s="66"/>
      <c r="H45" s="66"/>
      <c r="I45" s="73" t="s">
        <v>194</v>
      </c>
      <c r="J45" s="83"/>
      <c r="K45" s="44"/>
      <c r="L45" s="290">
        <f>SUM(M45:O45)</f>
        <v>48</v>
      </c>
      <c r="M45" s="321">
        <v>16</v>
      </c>
      <c r="N45" s="321"/>
      <c r="O45" s="344">
        <v>32</v>
      </c>
      <c r="P45" s="344">
        <f>O45-Q45</f>
        <v>29</v>
      </c>
      <c r="Q45" s="344">
        <v>3</v>
      </c>
      <c r="R45" s="290"/>
      <c r="S45" s="5"/>
      <c r="T45" s="5"/>
      <c r="U45" s="19"/>
      <c r="V45" s="5"/>
      <c r="W45" s="5"/>
      <c r="X45" s="19"/>
      <c r="Y45" s="5"/>
      <c r="Z45" s="19"/>
      <c r="AA45" s="5">
        <v>32</v>
      </c>
      <c r="AB45" s="19"/>
      <c r="AC45" s="5"/>
      <c r="AD45" s="19"/>
      <c r="AE45" s="5"/>
      <c r="AF45" s="18"/>
      <c r="AG45" s="19"/>
      <c r="AH45" s="13">
        <f t="shared" si="10"/>
        <v>32</v>
      </c>
      <c r="AI45" s="19"/>
    </row>
    <row r="46" spans="1:36" ht="13.5" customHeight="1" thickBot="1" x14ac:dyDescent="0.25">
      <c r="A46" s="17" t="s">
        <v>10</v>
      </c>
      <c r="B46" s="85"/>
      <c r="C46" s="258" t="s">
        <v>11</v>
      </c>
      <c r="D46" s="65"/>
      <c r="E46" s="66"/>
      <c r="F46" s="66"/>
      <c r="G46" s="66"/>
      <c r="H46" s="66"/>
      <c r="I46" s="73" t="s">
        <v>194</v>
      </c>
      <c r="J46" s="83"/>
      <c r="K46" s="44"/>
      <c r="L46" s="290">
        <f>SUM(M46:O46)</f>
        <v>216</v>
      </c>
      <c r="M46" s="321">
        <v>72</v>
      </c>
      <c r="N46" s="321"/>
      <c r="O46" s="344">
        <v>144</v>
      </c>
      <c r="P46" s="344">
        <f>O46-Q46</f>
        <v>118</v>
      </c>
      <c r="Q46" s="344">
        <v>26</v>
      </c>
      <c r="R46" s="290"/>
      <c r="S46" s="5"/>
      <c r="T46" s="5"/>
      <c r="U46" s="19"/>
      <c r="V46" s="5"/>
      <c r="W46" s="5"/>
      <c r="X46" s="19"/>
      <c r="Y46" s="5">
        <v>55</v>
      </c>
      <c r="Z46" s="19"/>
      <c r="AA46" s="5">
        <v>89</v>
      </c>
      <c r="AB46" s="19"/>
      <c r="AC46" s="5"/>
      <c r="AD46" s="19"/>
      <c r="AE46" s="5"/>
      <c r="AF46" s="18"/>
      <c r="AG46" s="19"/>
      <c r="AH46" s="13">
        <f t="shared" si="10"/>
        <v>144</v>
      </c>
      <c r="AI46" s="19"/>
    </row>
    <row r="47" spans="1:36" ht="28.5" customHeight="1" thickBot="1" x14ac:dyDescent="0.25">
      <c r="A47" s="26" t="s">
        <v>128</v>
      </c>
      <c r="B47" s="108"/>
      <c r="C47" s="257" t="s">
        <v>129</v>
      </c>
      <c r="D47" s="67"/>
      <c r="E47" s="40"/>
      <c r="F47" s="40"/>
      <c r="G47" s="40"/>
      <c r="H47" s="40"/>
      <c r="I47" s="64"/>
      <c r="J47" s="64"/>
      <c r="K47" s="291"/>
      <c r="L47" s="244">
        <f>L48+L64</f>
        <v>3138</v>
      </c>
      <c r="M47" s="153">
        <f>M48+M64</f>
        <v>734</v>
      </c>
      <c r="N47" s="153">
        <f>N48+N64</f>
        <v>0</v>
      </c>
      <c r="O47" s="153">
        <f>SUM(O48+O64)</f>
        <v>3232</v>
      </c>
      <c r="P47" s="153">
        <f>P48+P64</f>
        <v>1267</v>
      </c>
      <c r="Q47" s="153">
        <f>Q48+Q64</f>
        <v>1054</v>
      </c>
      <c r="R47" s="244" t="s">
        <v>68</v>
      </c>
      <c r="S47" s="12">
        <f>S48+S64</f>
        <v>69</v>
      </c>
      <c r="T47" s="12">
        <f t="shared" ref="T47:AG47" si="12">T48+T64</f>
        <v>359</v>
      </c>
      <c r="U47" s="12">
        <f t="shared" si="12"/>
        <v>0</v>
      </c>
      <c r="V47" s="12">
        <f t="shared" si="12"/>
        <v>301</v>
      </c>
      <c r="W47" s="12">
        <f t="shared" si="12"/>
        <v>583</v>
      </c>
      <c r="X47" s="12">
        <f t="shared" si="12"/>
        <v>0</v>
      </c>
      <c r="Y47" s="12">
        <f t="shared" si="12"/>
        <v>385</v>
      </c>
      <c r="Z47" s="12">
        <f t="shared" si="12"/>
        <v>0</v>
      </c>
      <c r="AA47" s="12">
        <f t="shared" si="12"/>
        <v>518</v>
      </c>
      <c r="AB47" s="12">
        <f t="shared" si="12"/>
        <v>30</v>
      </c>
      <c r="AC47" s="12">
        <f t="shared" si="12"/>
        <v>541</v>
      </c>
      <c r="AD47" s="12">
        <f t="shared" si="12"/>
        <v>0</v>
      </c>
      <c r="AE47" s="12">
        <f t="shared" si="12"/>
        <v>446</v>
      </c>
      <c r="AF47" s="12">
        <f t="shared" si="12"/>
        <v>0</v>
      </c>
      <c r="AG47" s="12">
        <f t="shared" si="12"/>
        <v>0</v>
      </c>
      <c r="AH47" s="13">
        <f>SUM(AH48+AH64)</f>
        <v>3232</v>
      </c>
      <c r="AI47" s="11">
        <f>SUM(AI48+AI64)</f>
        <v>864</v>
      </c>
      <c r="AJ47" s="2">
        <f>SUM(S47:AG47)</f>
        <v>3232</v>
      </c>
    </row>
    <row r="48" spans="1:36" ht="22.5" customHeight="1" thickBot="1" x14ac:dyDescent="0.25">
      <c r="A48" s="11" t="s">
        <v>23</v>
      </c>
      <c r="B48" s="90"/>
      <c r="C48" s="261" t="s">
        <v>24</v>
      </c>
      <c r="D48" s="39"/>
      <c r="E48" s="38"/>
      <c r="F48" s="38"/>
      <c r="G48" s="38"/>
      <c r="H48" s="38"/>
      <c r="I48" s="59"/>
      <c r="J48" s="59"/>
      <c r="K48" s="99"/>
      <c r="L48" s="289">
        <f>L49+L50+L51+L52+L53+L54+L55+L56+L57+L58+L59+L60+L61+L62+L63</f>
        <v>1264</v>
      </c>
      <c r="M48" s="153">
        <f>M49+M50+M51+M52+M53+M54+M55+M56+M57+M58+M59+M60+M61+M62+M63</f>
        <v>256</v>
      </c>
      <c r="N48" s="232">
        <f>N49+N50+N51+N52+N53+N54+N55+N56+N57+N58+N59+N60+N61+N62+N63</f>
        <v>0</v>
      </c>
      <c r="O48" s="153">
        <f>SUM(O49:O62)</f>
        <v>1008</v>
      </c>
      <c r="P48" s="232">
        <f>P49+P50+P51+P52+P53+P54+P55+P56+P57+P58+P59+P60+P61+P62+P63</f>
        <v>529</v>
      </c>
      <c r="Q48" s="232" t="s">
        <v>130</v>
      </c>
      <c r="R48" s="289"/>
      <c r="S48" s="12">
        <f>SUM(S49:S62)</f>
        <v>49</v>
      </c>
      <c r="T48" s="12">
        <f t="shared" ref="T48:AG48" si="13">SUM(T49:T62)</f>
        <v>53</v>
      </c>
      <c r="U48" s="12">
        <f t="shared" si="13"/>
        <v>0</v>
      </c>
      <c r="V48" s="12">
        <f t="shared" si="13"/>
        <v>125</v>
      </c>
      <c r="W48" s="12">
        <f t="shared" si="13"/>
        <v>262</v>
      </c>
      <c r="X48" s="12">
        <f t="shared" si="13"/>
        <v>0</v>
      </c>
      <c r="Y48" s="12">
        <f t="shared" si="13"/>
        <v>101</v>
      </c>
      <c r="Z48" s="12">
        <f t="shared" si="13"/>
        <v>0</v>
      </c>
      <c r="AA48" s="12">
        <f t="shared" si="13"/>
        <v>112</v>
      </c>
      <c r="AB48" s="12">
        <f t="shared" si="13"/>
        <v>0</v>
      </c>
      <c r="AC48" s="12">
        <f t="shared" si="13"/>
        <v>190</v>
      </c>
      <c r="AD48" s="12">
        <f t="shared" si="13"/>
        <v>0</v>
      </c>
      <c r="AE48" s="12">
        <f t="shared" si="13"/>
        <v>116</v>
      </c>
      <c r="AF48" s="12">
        <f t="shared" si="13"/>
        <v>0</v>
      </c>
      <c r="AG48" s="12">
        <f t="shared" si="13"/>
        <v>0</v>
      </c>
      <c r="AH48" s="13">
        <f t="shared" ref="AH48:AH63" si="14">SUM(S48:AG48)</f>
        <v>1008</v>
      </c>
      <c r="AI48" s="11">
        <v>496</v>
      </c>
      <c r="AJ48" s="2">
        <f>SUM(AH49:AH63)</f>
        <v>1008</v>
      </c>
    </row>
    <row r="49" spans="1:36" ht="13.5" customHeight="1" thickBot="1" x14ac:dyDescent="0.25">
      <c r="A49" s="17" t="s">
        <v>26</v>
      </c>
      <c r="B49" s="85"/>
      <c r="C49" s="259" t="s">
        <v>27</v>
      </c>
      <c r="D49" s="42"/>
      <c r="E49" s="43"/>
      <c r="F49" s="43"/>
      <c r="G49" s="73" t="s">
        <v>194</v>
      </c>
      <c r="H49" s="68"/>
      <c r="I49" s="73"/>
      <c r="J49" s="84"/>
      <c r="K49" s="294"/>
      <c r="L49" s="293">
        <f t="shared" ref="L49:L62" si="15">SUM(M49:O49)</f>
        <v>76</v>
      </c>
      <c r="M49" s="322">
        <v>10</v>
      </c>
      <c r="N49" s="322"/>
      <c r="O49" s="345">
        <f t="shared" ref="O49:O62" si="16">SUM(P49:Q49)</f>
        <v>66</v>
      </c>
      <c r="P49" s="345"/>
      <c r="Q49" s="345">
        <v>66</v>
      </c>
      <c r="R49" s="293"/>
      <c r="S49" s="16">
        <v>17</v>
      </c>
      <c r="T49" s="16">
        <v>15</v>
      </c>
      <c r="U49" s="15"/>
      <c r="V49" s="16">
        <v>19</v>
      </c>
      <c r="W49" s="16">
        <v>15</v>
      </c>
      <c r="X49" s="19"/>
      <c r="Y49" s="5"/>
      <c r="Z49" s="19"/>
      <c r="AA49" s="5"/>
      <c r="AB49" s="19"/>
      <c r="AC49" s="5"/>
      <c r="AD49" s="19"/>
      <c r="AE49" s="5"/>
      <c r="AF49" s="18"/>
      <c r="AG49" s="19"/>
      <c r="AH49" s="13">
        <f t="shared" si="14"/>
        <v>66</v>
      </c>
      <c r="AI49" s="19">
        <v>30</v>
      </c>
    </row>
    <row r="50" spans="1:36" ht="15" customHeight="1" thickBot="1" x14ac:dyDescent="0.25">
      <c r="A50" s="17" t="s">
        <v>28</v>
      </c>
      <c r="B50" s="85"/>
      <c r="C50" s="262" t="s">
        <v>29</v>
      </c>
      <c r="D50" s="42"/>
      <c r="E50" s="43"/>
      <c r="F50" s="43"/>
      <c r="G50" s="73" t="s">
        <v>194</v>
      </c>
      <c r="H50" s="68"/>
      <c r="I50" s="73"/>
      <c r="J50" s="84"/>
      <c r="K50" s="295"/>
      <c r="L50" s="293">
        <f t="shared" si="15"/>
        <v>74</v>
      </c>
      <c r="M50" s="322">
        <v>10</v>
      </c>
      <c r="N50" s="322"/>
      <c r="O50" s="345">
        <f t="shared" si="16"/>
        <v>64</v>
      </c>
      <c r="P50" s="345">
        <v>44</v>
      </c>
      <c r="Q50" s="345">
        <v>20</v>
      </c>
      <c r="R50" s="293"/>
      <c r="S50" s="16"/>
      <c r="T50" s="16"/>
      <c r="U50" s="15"/>
      <c r="V50" s="16">
        <v>15</v>
      </c>
      <c r="W50" s="16">
        <v>49</v>
      </c>
      <c r="X50" s="28"/>
      <c r="Y50" s="31"/>
      <c r="Z50" s="19"/>
      <c r="AA50" s="5"/>
      <c r="AB50" s="19"/>
      <c r="AC50" s="5"/>
      <c r="AD50" s="19"/>
      <c r="AE50" s="5"/>
      <c r="AF50" s="18"/>
      <c r="AG50" s="19"/>
      <c r="AH50" s="13">
        <f t="shared" si="14"/>
        <v>64</v>
      </c>
      <c r="AI50" s="19">
        <v>30</v>
      </c>
    </row>
    <row r="51" spans="1:36" ht="19.5" customHeight="1" thickBot="1" x14ac:dyDescent="0.25">
      <c r="A51" s="17" t="s">
        <v>30</v>
      </c>
      <c r="B51" s="219"/>
      <c r="C51" s="263" t="s">
        <v>31</v>
      </c>
      <c r="D51" s="42"/>
      <c r="E51" s="73" t="s">
        <v>194</v>
      </c>
      <c r="F51" s="43"/>
      <c r="G51" s="66"/>
      <c r="H51" s="66"/>
      <c r="I51" s="83"/>
      <c r="J51" s="83"/>
      <c r="K51" s="292"/>
      <c r="L51" s="293">
        <f t="shared" si="15"/>
        <v>90</v>
      </c>
      <c r="M51" s="322">
        <v>30</v>
      </c>
      <c r="N51" s="322"/>
      <c r="O51" s="345">
        <f t="shared" si="16"/>
        <v>60</v>
      </c>
      <c r="P51" s="345">
        <v>46</v>
      </c>
      <c r="Q51" s="345">
        <v>14</v>
      </c>
      <c r="R51" s="293"/>
      <c r="S51" s="16">
        <v>32</v>
      </c>
      <c r="T51" s="16">
        <v>28</v>
      </c>
      <c r="U51" s="15"/>
      <c r="V51" s="16"/>
      <c r="W51" s="16"/>
      <c r="X51" s="19"/>
      <c r="Y51" s="20"/>
      <c r="Z51" s="19"/>
      <c r="AA51" s="5"/>
      <c r="AB51" s="19"/>
      <c r="AC51" s="5"/>
      <c r="AD51" s="19"/>
      <c r="AE51" s="5"/>
      <c r="AF51" s="18"/>
      <c r="AG51" s="19"/>
      <c r="AH51" s="13">
        <f t="shared" si="14"/>
        <v>60</v>
      </c>
      <c r="AI51" s="19">
        <v>30</v>
      </c>
    </row>
    <row r="52" spans="1:36" ht="26.25" customHeight="1" thickBot="1" x14ac:dyDescent="0.25">
      <c r="A52" s="17" t="s">
        <v>32</v>
      </c>
      <c r="B52" s="219"/>
      <c r="C52" s="264" t="s">
        <v>33</v>
      </c>
      <c r="D52" s="42"/>
      <c r="E52" s="43"/>
      <c r="F52" s="43"/>
      <c r="G52" s="73" t="s">
        <v>195</v>
      </c>
      <c r="H52" s="68"/>
      <c r="I52" s="73"/>
      <c r="J52" s="84"/>
      <c r="K52" s="295"/>
      <c r="L52" s="293">
        <f t="shared" si="15"/>
        <v>96</v>
      </c>
      <c r="M52" s="322">
        <v>32</v>
      </c>
      <c r="N52" s="322"/>
      <c r="O52" s="345">
        <v>64</v>
      </c>
      <c r="P52" s="345">
        <f>O52-Q52</f>
        <v>48</v>
      </c>
      <c r="Q52" s="345">
        <v>16</v>
      </c>
      <c r="R52" s="293"/>
      <c r="S52" s="16"/>
      <c r="T52" s="16"/>
      <c r="U52" s="15"/>
      <c r="V52" s="16">
        <v>31</v>
      </c>
      <c r="W52" s="16">
        <v>33</v>
      </c>
      <c r="X52" s="19"/>
      <c r="Y52" s="20"/>
      <c r="Z52" s="19"/>
      <c r="AA52" s="5"/>
      <c r="AB52" s="19"/>
      <c r="AC52" s="5"/>
      <c r="AD52" s="19"/>
      <c r="AE52" s="5"/>
      <c r="AF52" s="18"/>
      <c r="AG52" s="19"/>
      <c r="AH52" s="13">
        <f t="shared" si="14"/>
        <v>64</v>
      </c>
      <c r="AI52" s="19">
        <v>30</v>
      </c>
    </row>
    <row r="53" spans="1:36" ht="22.5" customHeight="1" thickBot="1" x14ac:dyDescent="0.25">
      <c r="A53" s="17" t="s">
        <v>34</v>
      </c>
      <c r="B53" s="219"/>
      <c r="C53" s="265" t="s">
        <v>35</v>
      </c>
      <c r="D53" s="65"/>
      <c r="E53" s="66"/>
      <c r="F53" s="66"/>
      <c r="G53" s="73" t="s">
        <v>194</v>
      </c>
      <c r="H53" s="66"/>
      <c r="I53" s="73"/>
      <c r="J53" s="83"/>
      <c r="K53" s="292"/>
      <c r="L53" s="290">
        <f t="shared" si="15"/>
        <v>71</v>
      </c>
      <c r="M53" s="321">
        <v>11</v>
      </c>
      <c r="N53" s="321"/>
      <c r="O53" s="344">
        <f t="shared" si="16"/>
        <v>60</v>
      </c>
      <c r="P53" s="344">
        <v>40</v>
      </c>
      <c r="Q53" s="344">
        <v>20</v>
      </c>
      <c r="R53" s="290"/>
      <c r="S53" s="5"/>
      <c r="T53" s="5">
        <v>10</v>
      </c>
      <c r="U53" s="19"/>
      <c r="V53" s="5">
        <v>10</v>
      </c>
      <c r="W53" s="5">
        <v>40</v>
      </c>
      <c r="X53" s="19"/>
      <c r="Y53" s="20"/>
      <c r="Z53" s="19"/>
      <c r="AA53" s="5"/>
      <c r="AB53" s="19"/>
      <c r="AC53" s="5"/>
      <c r="AD53" s="19"/>
      <c r="AE53" s="5"/>
      <c r="AF53" s="18"/>
      <c r="AG53" s="19"/>
      <c r="AH53" s="13">
        <f t="shared" si="14"/>
        <v>60</v>
      </c>
      <c r="AI53" s="19">
        <v>30</v>
      </c>
    </row>
    <row r="54" spans="1:36" ht="25.5" customHeight="1" thickBot="1" x14ac:dyDescent="0.25">
      <c r="A54" s="17" t="s">
        <v>36</v>
      </c>
      <c r="B54" s="219"/>
      <c r="C54" s="265" t="s">
        <v>37</v>
      </c>
      <c r="D54" s="65"/>
      <c r="E54" s="66"/>
      <c r="F54" s="66"/>
      <c r="G54" s="66"/>
      <c r="H54" s="66"/>
      <c r="I54" s="83"/>
      <c r="J54" s="83"/>
      <c r="K54" s="292" t="s">
        <v>194</v>
      </c>
      <c r="L54" s="290">
        <f t="shared" si="15"/>
        <v>194</v>
      </c>
      <c r="M54" s="321">
        <v>30</v>
      </c>
      <c r="N54" s="321"/>
      <c r="O54" s="344">
        <f t="shared" si="16"/>
        <v>164</v>
      </c>
      <c r="P54" s="344"/>
      <c r="Q54" s="344">
        <v>164</v>
      </c>
      <c r="R54" s="290"/>
      <c r="S54" s="5"/>
      <c r="T54" s="5"/>
      <c r="U54" s="19"/>
      <c r="V54" s="5"/>
      <c r="W54" s="5">
        <v>33</v>
      </c>
      <c r="X54" s="19"/>
      <c r="Y54" s="5">
        <v>47</v>
      </c>
      <c r="Z54" s="19"/>
      <c r="AA54" s="5">
        <v>60</v>
      </c>
      <c r="AB54" s="19"/>
      <c r="AC54" s="5">
        <v>24</v>
      </c>
      <c r="AD54" s="19"/>
      <c r="AE54" s="5"/>
      <c r="AF54" s="18"/>
      <c r="AG54" s="19"/>
      <c r="AH54" s="13">
        <f t="shared" si="14"/>
        <v>164</v>
      </c>
      <c r="AI54" s="19">
        <v>30</v>
      </c>
    </row>
    <row r="55" spans="1:36" ht="19.5" customHeight="1" thickBot="1" x14ac:dyDescent="0.25">
      <c r="A55" s="17" t="s">
        <v>38</v>
      </c>
      <c r="B55" s="219"/>
      <c r="C55" s="265" t="s">
        <v>39</v>
      </c>
      <c r="D55" s="65"/>
      <c r="E55" s="66"/>
      <c r="F55" s="66"/>
      <c r="G55" s="66"/>
      <c r="H55" s="66"/>
      <c r="I55" s="83"/>
      <c r="J55" s="73" t="s">
        <v>194</v>
      </c>
      <c r="K55" s="292"/>
      <c r="L55" s="290">
        <f t="shared" si="15"/>
        <v>60</v>
      </c>
      <c r="M55" s="321">
        <v>10</v>
      </c>
      <c r="N55" s="321"/>
      <c r="O55" s="344">
        <f t="shared" si="16"/>
        <v>50</v>
      </c>
      <c r="P55" s="344">
        <v>40</v>
      </c>
      <c r="Q55" s="344">
        <v>10</v>
      </c>
      <c r="R55" s="290"/>
      <c r="S55" s="5"/>
      <c r="T55" s="5"/>
      <c r="U55" s="19"/>
      <c r="V55" s="5"/>
      <c r="W55" s="5"/>
      <c r="X55" s="19"/>
      <c r="Y55" s="5"/>
      <c r="Z55" s="19"/>
      <c r="AA55" s="5">
        <v>26</v>
      </c>
      <c r="AB55" s="19"/>
      <c r="AC55" s="5">
        <v>24</v>
      </c>
      <c r="AD55" s="19"/>
      <c r="AE55" s="5"/>
      <c r="AF55" s="18"/>
      <c r="AG55" s="19"/>
      <c r="AH55" s="13">
        <f t="shared" si="14"/>
        <v>50</v>
      </c>
      <c r="AI55" s="19">
        <v>30</v>
      </c>
    </row>
    <row r="56" spans="1:36" ht="25.5" customHeight="1" thickBot="1" x14ac:dyDescent="0.25">
      <c r="A56" s="17" t="s">
        <v>40</v>
      </c>
      <c r="B56" s="219"/>
      <c r="C56" s="265" t="s">
        <v>41</v>
      </c>
      <c r="D56" s="65"/>
      <c r="E56" s="66"/>
      <c r="F56" s="66"/>
      <c r="G56" s="66"/>
      <c r="H56" s="66"/>
      <c r="I56" s="83"/>
      <c r="J56" s="73" t="s">
        <v>194</v>
      </c>
      <c r="K56" s="292"/>
      <c r="L56" s="290">
        <f t="shared" si="15"/>
        <v>72</v>
      </c>
      <c r="M56" s="321">
        <v>24</v>
      </c>
      <c r="N56" s="321"/>
      <c r="O56" s="344">
        <f t="shared" si="16"/>
        <v>48</v>
      </c>
      <c r="P56" s="344">
        <v>38</v>
      </c>
      <c r="Q56" s="344">
        <v>10</v>
      </c>
      <c r="R56" s="290"/>
      <c r="S56" s="5"/>
      <c r="T56" s="5"/>
      <c r="U56" s="19"/>
      <c r="V56" s="5"/>
      <c r="W56" s="5"/>
      <c r="X56" s="19"/>
      <c r="Y56" s="5"/>
      <c r="Z56" s="19"/>
      <c r="AA56" s="5"/>
      <c r="AB56" s="19"/>
      <c r="AC56" s="5">
        <v>48</v>
      </c>
      <c r="AD56" s="19"/>
      <c r="AE56" s="5"/>
      <c r="AF56" s="18"/>
      <c r="AG56" s="19"/>
      <c r="AH56" s="13">
        <f t="shared" si="14"/>
        <v>48</v>
      </c>
      <c r="AI56" s="19">
        <v>30</v>
      </c>
    </row>
    <row r="57" spans="1:36" ht="25.5" customHeight="1" thickBot="1" x14ac:dyDescent="0.25">
      <c r="A57" s="17" t="s">
        <v>42</v>
      </c>
      <c r="B57" s="219"/>
      <c r="C57" s="265" t="s">
        <v>160</v>
      </c>
      <c r="D57" s="65"/>
      <c r="E57" s="66"/>
      <c r="F57" s="66"/>
      <c r="G57" s="66"/>
      <c r="H57" s="66"/>
      <c r="I57" s="83"/>
      <c r="J57" s="83"/>
      <c r="K57" s="44" t="s">
        <v>194</v>
      </c>
      <c r="L57" s="290">
        <f t="shared" si="15"/>
        <v>187</v>
      </c>
      <c r="M57" s="321">
        <v>25</v>
      </c>
      <c r="N57" s="321"/>
      <c r="O57" s="290">
        <f t="shared" si="16"/>
        <v>162</v>
      </c>
      <c r="P57" s="344">
        <v>122</v>
      </c>
      <c r="Q57" s="344">
        <v>40</v>
      </c>
      <c r="R57" s="290"/>
      <c r="S57" s="5"/>
      <c r="T57" s="5"/>
      <c r="U57" s="19"/>
      <c r="V57" s="5"/>
      <c r="W57" s="5"/>
      <c r="X57" s="19"/>
      <c r="Y57" s="5"/>
      <c r="Z57" s="19"/>
      <c r="AA57" s="5"/>
      <c r="AB57" s="19"/>
      <c r="AC57" s="5">
        <v>66</v>
      </c>
      <c r="AD57" s="19"/>
      <c r="AE57" s="5">
        <v>96</v>
      </c>
      <c r="AF57" s="18"/>
      <c r="AG57" s="19"/>
      <c r="AH57" s="13">
        <f t="shared" si="14"/>
        <v>162</v>
      </c>
      <c r="AI57" s="19">
        <v>26</v>
      </c>
    </row>
    <row r="58" spans="1:36" ht="13.5" customHeight="1" thickBot="1" x14ac:dyDescent="0.25">
      <c r="A58" s="17" t="s">
        <v>43</v>
      </c>
      <c r="B58" s="219"/>
      <c r="C58" s="265" t="s">
        <v>44</v>
      </c>
      <c r="D58" s="65"/>
      <c r="E58" s="66"/>
      <c r="F58" s="66"/>
      <c r="G58" s="83" t="s">
        <v>195</v>
      </c>
      <c r="H58" s="66"/>
      <c r="I58" s="83"/>
      <c r="J58" s="83"/>
      <c r="K58" s="292"/>
      <c r="L58" s="290">
        <f t="shared" si="15"/>
        <v>42</v>
      </c>
      <c r="M58" s="321">
        <v>10</v>
      </c>
      <c r="N58" s="321"/>
      <c r="O58" s="290">
        <f t="shared" si="16"/>
        <v>32</v>
      </c>
      <c r="P58" s="344">
        <v>24</v>
      </c>
      <c r="Q58" s="344">
        <v>8</v>
      </c>
      <c r="R58" s="290"/>
      <c r="S58" s="5"/>
      <c r="T58" s="5"/>
      <c r="U58" s="19"/>
      <c r="V58" s="5">
        <v>10</v>
      </c>
      <c r="W58" s="5">
        <v>22</v>
      </c>
      <c r="X58" s="19"/>
      <c r="Y58" s="5"/>
      <c r="Z58" s="19"/>
      <c r="AA58" s="5"/>
      <c r="AB58" s="19"/>
      <c r="AC58" s="5"/>
      <c r="AD58" s="19"/>
      <c r="AE58" s="5"/>
      <c r="AF58" s="18"/>
      <c r="AG58" s="19"/>
      <c r="AH58" s="13">
        <f t="shared" si="14"/>
        <v>32</v>
      </c>
      <c r="AI58" s="19">
        <v>30</v>
      </c>
    </row>
    <row r="59" spans="1:36" ht="21" customHeight="1" thickBot="1" x14ac:dyDescent="0.25">
      <c r="A59" s="17" t="s">
        <v>45</v>
      </c>
      <c r="B59" s="219"/>
      <c r="C59" s="266" t="s">
        <v>25</v>
      </c>
      <c r="D59" s="65"/>
      <c r="E59" s="66"/>
      <c r="F59" s="66"/>
      <c r="G59" s="66"/>
      <c r="H59" s="66"/>
      <c r="I59" s="73" t="s">
        <v>194</v>
      </c>
      <c r="J59" s="83"/>
      <c r="K59" s="44"/>
      <c r="L59" s="290">
        <f t="shared" si="15"/>
        <v>102</v>
      </c>
      <c r="M59" s="321">
        <v>34</v>
      </c>
      <c r="N59" s="321"/>
      <c r="O59" s="290">
        <f t="shared" si="16"/>
        <v>68</v>
      </c>
      <c r="P59" s="344">
        <v>20</v>
      </c>
      <c r="Q59" s="344">
        <v>48</v>
      </c>
      <c r="R59" s="290"/>
      <c r="S59" s="5"/>
      <c r="T59" s="5"/>
      <c r="U59" s="19"/>
      <c r="V59" s="5"/>
      <c r="W59" s="5">
        <v>26</v>
      </c>
      <c r="X59" s="19"/>
      <c r="Y59" s="5">
        <v>16</v>
      </c>
      <c r="Z59" s="19"/>
      <c r="AA59" s="5">
        <v>26</v>
      </c>
      <c r="AB59" s="19"/>
      <c r="AC59" s="5"/>
      <c r="AD59" s="19"/>
      <c r="AE59" s="5"/>
      <c r="AF59" s="18"/>
      <c r="AG59" s="19"/>
      <c r="AH59" s="13">
        <f t="shared" si="14"/>
        <v>68</v>
      </c>
      <c r="AI59" s="19"/>
    </row>
    <row r="60" spans="1:36" ht="13.5" customHeight="1" thickBot="1" x14ac:dyDescent="0.25">
      <c r="A60" s="17" t="s">
        <v>47</v>
      </c>
      <c r="B60" s="219"/>
      <c r="C60" s="265" t="s">
        <v>46</v>
      </c>
      <c r="D60" s="65"/>
      <c r="E60" s="66"/>
      <c r="F60" s="66"/>
      <c r="G60" s="66"/>
      <c r="H60" s="83" t="s">
        <v>195</v>
      </c>
      <c r="I60" s="83"/>
      <c r="J60" s="83"/>
      <c r="K60" s="292"/>
      <c r="L60" s="290">
        <f t="shared" si="15"/>
        <v>81</v>
      </c>
      <c r="M60" s="321">
        <v>10</v>
      </c>
      <c r="N60" s="321"/>
      <c r="O60" s="290">
        <f t="shared" si="16"/>
        <v>71</v>
      </c>
      <c r="P60" s="344">
        <v>48</v>
      </c>
      <c r="Q60" s="344">
        <v>23</v>
      </c>
      <c r="R60" s="290"/>
      <c r="S60" s="5"/>
      <c r="T60" s="5"/>
      <c r="U60" s="19"/>
      <c r="V60" s="5">
        <v>20</v>
      </c>
      <c r="W60" s="5">
        <v>23</v>
      </c>
      <c r="X60" s="19"/>
      <c r="Y60" s="5">
        <v>28</v>
      </c>
      <c r="Z60" s="19"/>
      <c r="AA60" s="5"/>
      <c r="AB60" s="19"/>
      <c r="AC60" s="5"/>
      <c r="AD60" s="19"/>
      <c r="AE60" s="5"/>
      <c r="AF60" s="18"/>
      <c r="AG60" s="19"/>
      <c r="AH60" s="13">
        <f t="shared" si="14"/>
        <v>71</v>
      </c>
      <c r="AI60" s="19">
        <v>71</v>
      </c>
    </row>
    <row r="61" spans="1:36" ht="13.5" customHeight="1" thickBot="1" x14ac:dyDescent="0.25">
      <c r="A61" s="17" t="s">
        <v>49</v>
      </c>
      <c r="B61" s="219"/>
      <c r="C61" s="265" t="s">
        <v>48</v>
      </c>
      <c r="D61" s="65"/>
      <c r="E61" s="66"/>
      <c r="F61" s="66"/>
      <c r="G61" s="66"/>
      <c r="H61" s="83" t="s">
        <v>195</v>
      </c>
      <c r="I61" s="83"/>
      <c r="J61" s="83"/>
      <c r="K61" s="292"/>
      <c r="L61" s="290">
        <f t="shared" si="15"/>
        <v>61</v>
      </c>
      <c r="M61" s="321">
        <v>10</v>
      </c>
      <c r="N61" s="321"/>
      <c r="O61" s="290">
        <f t="shared" si="16"/>
        <v>51</v>
      </c>
      <c r="P61" s="344">
        <v>21</v>
      </c>
      <c r="Q61" s="344">
        <v>30</v>
      </c>
      <c r="R61" s="290"/>
      <c r="S61" s="5"/>
      <c r="T61" s="5"/>
      <c r="U61" s="19"/>
      <c r="V61" s="5">
        <v>20</v>
      </c>
      <c r="W61" s="5">
        <v>21</v>
      </c>
      <c r="X61" s="19"/>
      <c r="Y61" s="5">
        <v>10</v>
      </c>
      <c r="Z61" s="19"/>
      <c r="AA61" s="5"/>
      <c r="AB61" s="19"/>
      <c r="AC61" s="5"/>
      <c r="AD61" s="19"/>
      <c r="AE61" s="5"/>
      <c r="AF61" s="18"/>
      <c r="AG61" s="19"/>
      <c r="AH61" s="13">
        <f t="shared" si="14"/>
        <v>51</v>
      </c>
      <c r="AI61" s="19">
        <v>51</v>
      </c>
    </row>
    <row r="62" spans="1:36" ht="24" customHeight="1" thickBot="1" x14ac:dyDescent="0.25">
      <c r="A62" s="17" t="s">
        <v>51</v>
      </c>
      <c r="B62" s="219"/>
      <c r="C62" s="265" t="s">
        <v>50</v>
      </c>
      <c r="D62" s="65"/>
      <c r="E62" s="66"/>
      <c r="F62" s="66"/>
      <c r="G62" s="66"/>
      <c r="H62" s="66"/>
      <c r="I62" s="83"/>
      <c r="J62" s="83"/>
      <c r="K62" s="44" t="s">
        <v>194</v>
      </c>
      <c r="L62" s="290">
        <f t="shared" si="15"/>
        <v>58</v>
      </c>
      <c r="M62" s="321">
        <v>10</v>
      </c>
      <c r="N62" s="321"/>
      <c r="O62" s="290">
        <f t="shared" si="16"/>
        <v>48</v>
      </c>
      <c r="P62" s="344">
        <v>38</v>
      </c>
      <c r="Q62" s="344">
        <v>10</v>
      </c>
      <c r="R62" s="290"/>
      <c r="S62" s="5"/>
      <c r="T62" s="5"/>
      <c r="U62" s="19"/>
      <c r="V62" s="5"/>
      <c r="W62" s="5"/>
      <c r="X62" s="19"/>
      <c r="Y62" s="5"/>
      <c r="Z62" s="19"/>
      <c r="AA62" s="5"/>
      <c r="AB62" s="19"/>
      <c r="AC62" s="5">
        <v>28</v>
      </c>
      <c r="AD62" s="19"/>
      <c r="AE62" s="5">
        <v>20</v>
      </c>
      <c r="AF62" s="18"/>
      <c r="AG62" s="19"/>
      <c r="AH62" s="13">
        <f t="shared" si="14"/>
        <v>48</v>
      </c>
      <c r="AI62" s="19">
        <v>48</v>
      </c>
    </row>
    <row r="63" spans="1:36" ht="13.5" customHeight="1" thickBot="1" x14ac:dyDescent="0.25">
      <c r="A63" s="17"/>
      <c r="B63" s="219"/>
      <c r="C63" s="265"/>
      <c r="D63" s="65"/>
      <c r="E63" s="66"/>
      <c r="F63" s="66"/>
      <c r="G63" s="66"/>
      <c r="H63" s="66"/>
      <c r="I63" s="83"/>
      <c r="J63" s="83"/>
      <c r="K63" s="292"/>
      <c r="L63" s="290"/>
      <c r="M63" s="321"/>
      <c r="N63" s="321"/>
      <c r="O63" s="290"/>
      <c r="P63" s="344"/>
      <c r="Q63" s="372"/>
      <c r="R63" s="290"/>
      <c r="S63" s="5"/>
      <c r="T63" s="5"/>
      <c r="U63" s="19"/>
      <c r="V63" s="5"/>
      <c r="W63" s="5"/>
      <c r="X63" s="19"/>
      <c r="Y63" s="5"/>
      <c r="Z63" s="19"/>
      <c r="AA63" s="5"/>
      <c r="AB63" s="19"/>
      <c r="AC63" s="5"/>
      <c r="AD63" s="19"/>
      <c r="AE63" s="5"/>
      <c r="AF63" s="18"/>
      <c r="AG63" s="19"/>
      <c r="AH63" s="13">
        <f t="shared" si="14"/>
        <v>0</v>
      </c>
      <c r="AI63" s="19"/>
    </row>
    <row r="64" spans="1:36" ht="29.25" customHeight="1" thickBot="1" x14ac:dyDescent="0.25">
      <c r="A64" s="11" t="s">
        <v>52</v>
      </c>
      <c r="B64" s="232"/>
      <c r="C64" s="234" t="s">
        <v>53</v>
      </c>
      <c r="D64" s="39"/>
      <c r="E64" s="38"/>
      <c r="F64" s="38"/>
      <c r="G64" s="38"/>
      <c r="H64" s="38"/>
      <c r="I64" s="59"/>
      <c r="J64" s="59"/>
      <c r="K64" s="99"/>
      <c r="L64" s="289">
        <f>L65+L69+L75+L81+L86+L92</f>
        <v>1874</v>
      </c>
      <c r="M64" s="153">
        <f>M65+M69+M75+M81+M86+M92</f>
        <v>478</v>
      </c>
      <c r="N64" s="232">
        <f>N65+N69+N75+N81+N86+N92</f>
        <v>0</v>
      </c>
      <c r="O64" s="244">
        <f>SUM(O65+O69+O75+O81+O86+O92)</f>
        <v>2224</v>
      </c>
      <c r="P64" s="153">
        <f t="shared" ref="P64:AH64" si="17">SUM(P65+P69+P75+P81+P86+P92)</f>
        <v>738</v>
      </c>
      <c r="Q64" s="153">
        <f t="shared" si="17"/>
        <v>524</v>
      </c>
      <c r="R64" s="244">
        <f t="shared" si="17"/>
        <v>30</v>
      </c>
      <c r="S64" s="98">
        <f t="shared" si="17"/>
        <v>20</v>
      </c>
      <c r="T64" s="12">
        <f t="shared" si="17"/>
        <v>306</v>
      </c>
      <c r="U64" s="12">
        <f t="shared" si="17"/>
        <v>0</v>
      </c>
      <c r="V64" s="12">
        <f t="shared" si="17"/>
        <v>176</v>
      </c>
      <c r="W64" s="12">
        <f t="shared" si="17"/>
        <v>321</v>
      </c>
      <c r="X64" s="12">
        <f t="shared" si="17"/>
        <v>0</v>
      </c>
      <c r="Y64" s="12">
        <f t="shared" si="17"/>
        <v>284</v>
      </c>
      <c r="Z64" s="12">
        <f t="shared" si="17"/>
        <v>0</v>
      </c>
      <c r="AA64" s="12">
        <f t="shared" si="17"/>
        <v>406</v>
      </c>
      <c r="AB64" s="12">
        <f t="shared" si="17"/>
        <v>30</v>
      </c>
      <c r="AC64" s="12">
        <f t="shared" si="17"/>
        <v>351</v>
      </c>
      <c r="AD64" s="12">
        <f t="shared" si="17"/>
        <v>0</v>
      </c>
      <c r="AE64" s="12">
        <f t="shared" si="17"/>
        <v>330</v>
      </c>
      <c r="AF64" s="12">
        <f t="shared" si="17"/>
        <v>0</v>
      </c>
      <c r="AG64" s="12">
        <f t="shared" si="17"/>
        <v>0</v>
      </c>
      <c r="AH64" s="12">
        <f t="shared" si="17"/>
        <v>2224</v>
      </c>
      <c r="AI64" s="11">
        <f>SUM(AI65+AI69+AI75+AI81+AI86+AI92)</f>
        <v>368</v>
      </c>
      <c r="AJ64" s="2">
        <f>SUM(AH65+AH69+AH75+AH81+AH86+AH92)</f>
        <v>2224</v>
      </c>
    </row>
    <row r="65" spans="1:36" ht="26.25" customHeight="1" thickBot="1" x14ac:dyDescent="0.25">
      <c r="A65" s="11" t="s">
        <v>54</v>
      </c>
      <c r="B65" s="232"/>
      <c r="C65" s="267" t="s">
        <v>55</v>
      </c>
      <c r="D65" s="39"/>
      <c r="E65" s="38"/>
      <c r="F65" s="38"/>
      <c r="G65" s="38"/>
      <c r="H65" s="38"/>
      <c r="I65" s="59"/>
      <c r="J65" s="59"/>
      <c r="K65" s="99" t="s">
        <v>196</v>
      </c>
      <c r="L65" s="289">
        <f>SUM(M65:O65)</f>
        <v>211</v>
      </c>
      <c r="M65" s="232">
        <v>39</v>
      </c>
      <c r="N65" s="232"/>
      <c r="O65" s="244">
        <f>SUM(O66:O68)</f>
        <v>172</v>
      </c>
      <c r="P65" s="153">
        <f t="shared" ref="P65:AH65" si="18">SUM(P66:P68)</f>
        <v>70</v>
      </c>
      <c r="Q65" s="153">
        <f t="shared" si="18"/>
        <v>30</v>
      </c>
      <c r="R65" s="244">
        <f t="shared" si="18"/>
        <v>0</v>
      </c>
      <c r="S65" s="98">
        <f>SUM(S66:S68)</f>
        <v>0</v>
      </c>
      <c r="T65" s="12">
        <f t="shared" si="18"/>
        <v>78</v>
      </c>
      <c r="U65" s="12">
        <f t="shared" si="18"/>
        <v>0</v>
      </c>
      <c r="V65" s="12">
        <f t="shared" si="18"/>
        <v>22</v>
      </c>
      <c r="W65" s="12">
        <f t="shared" si="18"/>
        <v>0</v>
      </c>
      <c r="X65" s="12">
        <f t="shared" si="18"/>
        <v>0</v>
      </c>
      <c r="Y65" s="12">
        <f t="shared" si="18"/>
        <v>0</v>
      </c>
      <c r="Z65" s="12">
        <f t="shared" si="18"/>
        <v>0</v>
      </c>
      <c r="AA65" s="12">
        <f t="shared" si="18"/>
        <v>72</v>
      </c>
      <c r="AB65" s="12">
        <f t="shared" si="18"/>
        <v>0</v>
      </c>
      <c r="AC65" s="12">
        <f t="shared" si="18"/>
        <v>0</v>
      </c>
      <c r="AD65" s="12">
        <f t="shared" si="18"/>
        <v>0</v>
      </c>
      <c r="AE65" s="12">
        <f t="shared" si="18"/>
        <v>0</v>
      </c>
      <c r="AF65" s="12">
        <f t="shared" si="18"/>
        <v>0</v>
      </c>
      <c r="AG65" s="12">
        <f t="shared" si="18"/>
        <v>0</v>
      </c>
      <c r="AH65" s="12">
        <f t="shared" si="18"/>
        <v>172</v>
      </c>
      <c r="AI65" s="11"/>
      <c r="AJ65" s="32">
        <f>SUM(AH66:AH68)</f>
        <v>172</v>
      </c>
    </row>
    <row r="66" spans="1:36" ht="23.25" customHeight="1" thickBot="1" x14ac:dyDescent="0.25">
      <c r="A66" s="127" t="s">
        <v>56</v>
      </c>
      <c r="B66" s="235"/>
      <c r="C66" s="268" t="s">
        <v>57</v>
      </c>
      <c r="D66" s="176"/>
      <c r="E66" s="175"/>
      <c r="F66" s="175"/>
      <c r="G66" s="175"/>
      <c r="H66" s="175"/>
      <c r="I66" s="80" t="s">
        <v>194</v>
      </c>
      <c r="J66" s="170"/>
      <c r="K66" s="298"/>
      <c r="L66" s="296">
        <f>SUM(M66:O66)</f>
        <v>139</v>
      </c>
      <c r="M66" s="323">
        <v>39</v>
      </c>
      <c r="N66" s="323"/>
      <c r="O66" s="297">
        <v>100</v>
      </c>
      <c r="P66" s="350">
        <v>70</v>
      </c>
      <c r="Q66" s="350">
        <v>30</v>
      </c>
      <c r="R66" s="297"/>
      <c r="S66" s="172"/>
      <c r="T66" s="172">
        <v>42</v>
      </c>
      <c r="U66" s="173"/>
      <c r="V66" s="172">
        <v>22</v>
      </c>
      <c r="W66" s="172"/>
      <c r="X66" s="173"/>
      <c r="Y66" s="172"/>
      <c r="Z66" s="173"/>
      <c r="AA66" s="172">
        <v>36</v>
      </c>
      <c r="AB66" s="173"/>
      <c r="AC66" s="172"/>
      <c r="AD66" s="173"/>
      <c r="AE66" s="172"/>
      <c r="AF66" s="171"/>
      <c r="AG66" s="173"/>
      <c r="AH66" s="174">
        <f>SUM(S66:AG66)</f>
        <v>100</v>
      </c>
      <c r="AI66" s="173"/>
    </row>
    <row r="67" spans="1:36" ht="13.5" customHeight="1" thickBot="1" x14ac:dyDescent="0.25">
      <c r="A67" s="228" t="s">
        <v>58</v>
      </c>
      <c r="B67" s="228"/>
      <c r="C67" s="269" t="s">
        <v>59</v>
      </c>
      <c r="D67" s="193"/>
      <c r="E67" s="194"/>
      <c r="F67" s="195"/>
      <c r="G67" s="534"/>
      <c r="H67" s="535"/>
      <c r="I67" s="186"/>
      <c r="J67" s="187"/>
      <c r="K67" s="299"/>
      <c r="L67" s="188" t="s">
        <v>119</v>
      </c>
      <c r="M67" s="324" t="s">
        <v>131</v>
      </c>
      <c r="N67" s="228"/>
      <c r="O67" s="347">
        <v>36</v>
      </c>
      <c r="P67" s="228" t="s">
        <v>132</v>
      </c>
      <c r="Q67" s="228" t="s">
        <v>0</v>
      </c>
      <c r="R67" s="347"/>
      <c r="S67" s="189"/>
      <c r="T67" s="189">
        <v>36</v>
      </c>
      <c r="U67" s="192"/>
      <c r="V67" s="189"/>
      <c r="W67" s="189"/>
      <c r="X67" s="192"/>
      <c r="Y67" s="189"/>
      <c r="Z67" s="192"/>
      <c r="AA67" s="189"/>
      <c r="AB67" s="192"/>
      <c r="AC67" s="189"/>
      <c r="AD67" s="192"/>
      <c r="AE67" s="189"/>
      <c r="AF67" s="191"/>
      <c r="AG67" s="192"/>
      <c r="AH67" s="48">
        <f>SUM(S67:AG67)</f>
        <v>36</v>
      </c>
      <c r="AI67" s="190"/>
    </row>
    <row r="68" spans="1:36" ht="20.25" customHeight="1" thickBot="1" x14ac:dyDescent="0.25">
      <c r="A68" s="180" t="s">
        <v>60</v>
      </c>
      <c r="B68" s="236"/>
      <c r="C68" s="270" t="s">
        <v>61</v>
      </c>
      <c r="D68" s="184"/>
      <c r="E68" s="185"/>
      <c r="F68" s="185"/>
      <c r="G68" s="575"/>
      <c r="H68" s="575"/>
      <c r="I68" s="177"/>
      <c r="J68" s="177"/>
      <c r="K68" s="300"/>
      <c r="L68" s="178" t="s">
        <v>119</v>
      </c>
      <c r="M68" s="325" t="s">
        <v>131</v>
      </c>
      <c r="N68" s="236"/>
      <c r="O68" s="348">
        <v>36</v>
      </c>
      <c r="P68" s="236" t="s">
        <v>132</v>
      </c>
      <c r="Q68" s="236" t="s">
        <v>1</v>
      </c>
      <c r="R68" s="352"/>
      <c r="S68" s="225"/>
      <c r="T68" s="179"/>
      <c r="U68" s="182"/>
      <c r="V68" s="179"/>
      <c r="W68" s="179"/>
      <c r="X68" s="182"/>
      <c r="Y68" s="179"/>
      <c r="Z68" s="182"/>
      <c r="AA68" s="179">
        <v>36</v>
      </c>
      <c r="AB68" s="182"/>
      <c r="AC68" s="179"/>
      <c r="AD68" s="182"/>
      <c r="AE68" s="179"/>
      <c r="AF68" s="181"/>
      <c r="AG68" s="182"/>
      <c r="AH68" s="183">
        <f>SUM(S68:AG68)</f>
        <v>36</v>
      </c>
      <c r="AI68" s="180"/>
    </row>
    <row r="69" spans="1:36" ht="23.25" customHeight="1" thickBot="1" x14ac:dyDescent="0.25">
      <c r="A69" s="11" t="s">
        <v>62</v>
      </c>
      <c r="B69" s="232"/>
      <c r="C69" s="267" t="s">
        <v>63</v>
      </c>
      <c r="D69" s="39"/>
      <c r="E69" s="38"/>
      <c r="F69" s="38"/>
      <c r="G69" s="38"/>
      <c r="H69" s="38"/>
      <c r="I69" s="59"/>
      <c r="J69" s="59"/>
      <c r="K69" s="99" t="s">
        <v>196</v>
      </c>
      <c r="L69" s="289">
        <f>L70+L71</f>
        <v>684</v>
      </c>
      <c r="M69" s="232">
        <f>M70+M71</f>
        <v>162</v>
      </c>
      <c r="N69" s="232">
        <f>N70+N71</f>
        <v>0</v>
      </c>
      <c r="O69" s="244">
        <f>SUM(O70:O73)</f>
        <v>774</v>
      </c>
      <c r="P69" s="153">
        <f>SUM(P70:P73)</f>
        <v>226</v>
      </c>
      <c r="Q69" s="153">
        <f>SUM(Q70:Q73)</f>
        <v>230</v>
      </c>
      <c r="R69" s="244">
        <f>SUM(R70:R73)</f>
        <v>30</v>
      </c>
      <c r="S69" s="98">
        <f>SUM(S70:S73)</f>
        <v>20</v>
      </c>
      <c r="T69" s="12">
        <f t="shared" ref="T69:AG69" si="19">SUM(T70:T73)</f>
        <v>151</v>
      </c>
      <c r="U69" s="12">
        <f t="shared" si="19"/>
        <v>0</v>
      </c>
      <c r="V69" s="12">
        <f t="shared" si="19"/>
        <v>72</v>
      </c>
      <c r="W69" s="12">
        <f t="shared" si="19"/>
        <v>36</v>
      </c>
      <c r="X69" s="12">
        <f t="shared" si="19"/>
        <v>0</v>
      </c>
      <c r="Y69" s="12">
        <f t="shared" si="19"/>
        <v>115</v>
      </c>
      <c r="Z69" s="12">
        <f t="shared" si="19"/>
        <v>0</v>
      </c>
      <c r="AA69" s="12">
        <f t="shared" si="19"/>
        <v>162</v>
      </c>
      <c r="AB69" s="12">
        <f t="shared" si="19"/>
        <v>30</v>
      </c>
      <c r="AC69" s="12">
        <f t="shared" si="19"/>
        <v>65</v>
      </c>
      <c r="AD69" s="12">
        <f t="shared" si="19"/>
        <v>0</v>
      </c>
      <c r="AE69" s="12">
        <f t="shared" si="19"/>
        <v>123</v>
      </c>
      <c r="AF69" s="12">
        <f t="shared" si="19"/>
        <v>0</v>
      </c>
      <c r="AG69" s="12">
        <f t="shared" si="19"/>
        <v>0</v>
      </c>
      <c r="AH69" s="12">
        <f>SUM(AH70:AH73)</f>
        <v>774</v>
      </c>
      <c r="AI69" s="12">
        <f>SUM(AI70:AI73)</f>
        <v>192</v>
      </c>
      <c r="AJ69" s="33">
        <f>SUM(AH70:AH73)</f>
        <v>774</v>
      </c>
    </row>
    <row r="70" spans="1:36" ht="24.75" customHeight="1" thickBot="1" x14ac:dyDescent="0.25">
      <c r="A70" s="17" t="s">
        <v>64</v>
      </c>
      <c r="B70" s="219"/>
      <c r="C70" s="265" t="s">
        <v>65</v>
      </c>
      <c r="D70" s="65"/>
      <c r="E70" s="66"/>
      <c r="F70" s="66"/>
      <c r="G70" s="66"/>
      <c r="H70" s="66"/>
      <c r="I70" s="83"/>
      <c r="J70" s="83"/>
      <c r="K70" s="44" t="s">
        <v>194</v>
      </c>
      <c r="L70" s="290">
        <f>SUM(M70:O70)</f>
        <v>396</v>
      </c>
      <c r="M70" s="321">
        <v>66</v>
      </c>
      <c r="N70" s="321"/>
      <c r="O70" s="290">
        <v>330</v>
      </c>
      <c r="P70" s="344">
        <v>124</v>
      </c>
      <c r="Q70" s="344">
        <v>170</v>
      </c>
      <c r="R70" s="290"/>
      <c r="S70" s="89"/>
      <c r="T70" s="5">
        <v>86</v>
      </c>
      <c r="U70" s="19"/>
      <c r="V70" s="5">
        <v>36</v>
      </c>
      <c r="W70" s="87">
        <v>36</v>
      </c>
      <c r="X70" s="19"/>
      <c r="Y70" s="5">
        <v>22</v>
      </c>
      <c r="Z70" s="19"/>
      <c r="AA70" s="5">
        <v>70</v>
      </c>
      <c r="AB70" s="19"/>
      <c r="AC70" s="5">
        <v>29</v>
      </c>
      <c r="AD70" s="19"/>
      <c r="AE70" s="5">
        <v>51</v>
      </c>
      <c r="AF70" s="18"/>
      <c r="AG70" s="19"/>
      <c r="AH70" s="13">
        <f>SUM(S70:AG70)</f>
        <v>330</v>
      </c>
      <c r="AI70" s="19"/>
    </row>
    <row r="71" spans="1:36" ht="22.5" customHeight="1" thickBot="1" x14ac:dyDescent="0.25">
      <c r="A71" s="127" t="s">
        <v>66</v>
      </c>
      <c r="B71" s="235"/>
      <c r="C71" s="268" t="s">
        <v>67</v>
      </c>
      <c r="D71" s="176"/>
      <c r="E71" s="175"/>
      <c r="F71" s="175"/>
      <c r="G71" s="175"/>
      <c r="H71" s="175"/>
      <c r="I71" s="170"/>
      <c r="J71" s="170"/>
      <c r="K71" s="81" t="s">
        <v>194</v>
      </c>
      <c r="L71" s="297">
        <f>SUM(M71:O71)</f>
        <v>288</v>
      </c>
      <c r="M71" s="323">
        <v>96</v>
      </c>
      <c r="N71" s="323"/>
      <c r="O71" s="349">
        <f>SUM(P71:R71)</f>
        <v>192</v>
      </c>
      <c r="P71" s="350">
        <v>102</v>
      </c>
      <c r="Q71" s="350">
        <v>60</v>
      </c>
      <c r="R71" s="297">
        <v>30</v>
      </c>
      <c r="S71" s="346">
        <v>20</v>
      </c>
      <c r="T71" s="172">
        <v>29</v>
      </c>
      <c r="U71" s="173"/>
      <c r="V71" s="172"/>
      <c r="W71" s="172"/>
      <c r="X71" s="173"/>
      <c r="Y71" s="172">
        <v>57</v>
      </c>
      <c r="Z71" s="173"/>
      <c r="AA71" s="172">
        <v>56</v>
      </c>
      <c r="AB71" s="196">
        <v>30</v>
      </c>
      <c r="AC71" s="172"/>
      <c r="AD71" s="173"/>
      <c r="AE71" s="172"/>
      <c r="AF71" s="171"/>
      <c r="AG71" s="173"/>
      <c r="AH71" s="174">
        <f>SUM(S71:AG71)</f>
        <v>192</v>
      </c>
      <c r="AI71" s="173">
        <v>192</v>
      </c>
    </row>
    <row r="72" spans="1:36" ht="13.5" customHeight="1" thickBot="1" x14ac:dyDescent="0.25">
      <c r="A72" s="229" t="s">
        <v>69</v>
      </c>
      <c r="B72" s="229"/>
      <c r="C72" s="271" t="s">
        <v>59</v>
      </c>
      <c r="D72" s="201"/>
      <c r="E72" s="202"/>
      <c r="F72" s="202"/>
      <c r="G72" s="496"/>
      <c r="H72" s="496"/>
      <c r="I72" s="203"/>
      <c r="J72" s="203"/>
      <c r="K72" s="301"/>
      <c r="L72" s="204" t="s">
        <v>119</v>
      </c>
      <c r="M72" s="326" t="s">
        <v>131</v>
      </c>
      <c r="N72" s="229"/>
      <c r="O72" s="229">
        <v>108</v>
      </c>
      <c r="P72" s="229" t="s">
        <v>132</v>
      </c>
      <c r="Q72" s="229" t="s">
        <v>2</v>
      </c>
      <c r="R72" s="352"/>
      <c r="S72" s="226"/>
      <c r="T72" s="200">
        <v>36</v>
      </c>
      <c r="U72" s="207"/>
      <c r="V72" s="200">
        <v>36</v>
      </c>
      <c r="W72" s="200"/>
      <c r="X72" s="207"/>
      <c r="Y72" s="200">
        <v>36</v>
      </c>
      <c r="Z72" s="207"/>
      <c r="AA72" s="200"/>
      <c r="AB72" s="207"/>
      <c r="AC72" s="200"/>
      <c r="AD72" s="207"/>
      <c r="AE72" s="200"/>
      <c r="AF72" s="206"/>
      <c r="AG72" s="207"/>
      <c r="AH72" s="48">
        <f>SUM(S72:AG72)</f>
        <v>108</v>
      </c>
      <c r="AI72" s="205"/>
    </row>
    <row r="73" spans="1:36" ht="16.5" customHeight="1" thickBot="1" x14ac:dyDescent="0.25">
      <c r="A73" s="230" t="s">
        <v>70</v>
      </c>
      <c r="B73" s="230"/>
      <c r="C73" s="272" t="s">
        <v>61</v>
      </c>
      <c r="D73" s="209"/>
      <c r="E73" s="210"/>
      <c r="F73" s="210"/>
      <c r="G73" s="497"/>
      <c r="H73" s="497"/>
      <c r="I73" s="211"/>
      <c r="J73" s="211"/>
      <c r="K73" s="302"/>
      <c r="L73" s="212" t="s">
        <v>119</v>
      </c>
      <c r="M73" s="327" t="s">
        <v>131</v>
      </c>
      <c r="N73" s="230"/>
      <c r="O73" s="230">
        <v>144</v>
      </c>
      <c r="P73" s="230" t="s">
        <v>132</v>
      </c>
      <c r="Q73" s="230" t="s">
        <v>2</v>
      </c>
      <c r="R73" s="353"/>
      <c r="S73" s="227"/>
      <c r="T73" s="208"/>
      <c r="U73" s="215"/>
      <c r="V73" s="208"/>
      <c r="W73" s="208"/>
      <c r="X73" s="215"/>
      <c r="Y73" s="208"/>
      <c r="Z73" s="215"/>
      <c r="AA73" s="208">
        <v>36</v>
      </c>
      <c r="AB73" s="215"/>
      <c r="AC73" s="208">
        <v>36</v>
      </c>
      <c r="AD73" s="215"/>
      <c r="AE73" s="208">
        <v>72</v>
      </c>
      <c r="AF73" s="214"/>
      <c r="AG73" s="215"/>
      <c r="AH73" s="48">
        <f>SUM(S73:AG73)</f>
        <v>144</v>
      </c>
      <c r="AI73" s="213"/>
    </row>
    <row r="74" spans="1:36" ht="13.5" customHeight="1" thickBot="1" x14ac:dyDescent="0.25">
      <c r="A74" s="231" t="s">
        <v>134</v>
      </c>
      <c r="B74" s="237"/>
      <c r="C74" s="273" t="s">
        <v>133</v>
      </c>
      <c r="D74" s="279"/>
      <c r="E74" s="197"/>
      <c r="F74" s="197"/>
      <c r="G74" s="197"/>
      <c r="H74" s="197"/>
      <c r="I74" s="197"/>
      <c r="J74" s="197"/>
      <c r="K74" s="303"/>
      <c r="L74" s="280"/>
      <c r="M74" s="328"/>
      <c r="N74" s="328"/>
      <c r="O74" s="328"/>
      <c r="P74" s="198"/>
      <c r="Q74" s="223"/>
      <c r="R74" s="280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0">
        <f>SUM(S74:AG74)</f>
        <v>0</v>
      </c>
      <c r="AI74" s="199"/>
    </row>
    <row r="75" spans="1:36" ht="21.75" customHeight="1" thickBot="1" x14ac:dyDescent="0.25">
      <c r="A75" s="11" t="s">
        <v>71</v>
      </c>
      <c r="B75" s="232"/>
      <c r="C75" s="267" t="s">
        <v>72</v>
      </c>
      <c r="D75" s="39"/>
      <c r="E75" s="38"/>
      <c r="F75" s="38"/>
      <c r="G75" s="38"/>
      <c r="H75" s="38"/>
      <c r="I75" s="59"/>
      <c r="J75" s="59"/>
      <c r="K75" s="99" t="s">
        <v>196</v>
      </c>
      <c r="L75" s="289">
        <f>L76+L77</f>
        <v>531</v>
      </c>
      <c r="M75" s="232">
        <f>M76+M77</f>
        <v>150</v>
      </c>
      <c r="N75" s="232">
        <f>N76+N77</f>
        <v>0</v>
      </c>
      <c r="O75" s="153">
        <f>SUM(O76:O79)</f>
        <v>723</v>
      </c>
      <c r="P75" s="153">
        <f>SUM(P76:P79)</f>
        <v>221</v>
      </c>
      <c r="Q75" s="153">
        <f>SUM(Q76:Q79)</f>
        <v>160</v>
      </c>
      <c r="R75" s="244">
        <f>SUM(R76:R79)</f>
        <v>0</v>
      </c>
      <c r="S75" s="98">
        <f>SUM(S76:S79)</f>
        <v>0</v>
      </c>
      <c r="T75" s="12">
        <f t="shared" ref="T75:AG75" si="20">SUM(T76:T79)</f>
        <v>77</v>
      </c>
      <c r="U75" s="12">
        <f t="shared" si="20"/>
        <v>0</v>
      </c>
      <c r="V75" s="12">
        <f t="shared" si="20"/>
        <v>64</v>
      </c>
      <c r="W75" s="12">
        <f t="shared" si="20"/>
        <v>121</v>
      </c>
      <c r="X75" s="12">
        <f t="shared" si="20"/>
        <v>0</v>
      </c>
      <c r="Y75" s="12">
        <f t="shared" si="20"/>
        <v>0</v>
      </c>
      <c r="Z75" s="12">
        <f t="shared" si="20"/>
        <v>0</v>
      </c>
      <c r="AA75" s="12">
        <f t="shared" si="20"/>
        <v>172</v>
      </c>
      <c r="AB75" s="12">
        <f t="shared" si="20"/>
        <v>0</v>
      </c>
      <c r="AC75" s="12">
        <f t="shared" si="20"/>
        <v>151</v>
      </c>
      <c r="AD75" s="12">
        <f t="shared" si="20"/>
        <v>0</v>
      </c>
      <c r="AE75" s="12">
        <f t="shared" si="20"/>
        <v>138</v>
      </c>
      <c r="AF75" s="12">
        <f t="shared" si="20"/>
        <v>0</v>
      </c>
      <c r="AG75" s="12">
        <f t="shared" si="20"/>
        <v>0</v>
      </c>
      <c r="AH75" s="12">
        <f>SUM(AH76:AH79)</f>
        <v>723</v>
      </c>
      <c r="AI75" s="12">
        <f>SUM(AI76:AI79)</f>
        <v>36</v>
      </c>
      <c r="AJ75" s="33">
        <f>SUM(AH76:AH79)</f>
        <v>723</v>
      </c>
    </row>
    <row r="76" spans="1:36" ht="26.25" customHeight="1" thickBot="1" x14ac:dyDescent="0.25">
      <c r="A76" s="17" t="s">
        <v>73</v>
      </c>
      <c r="B76" s="219"/>
      <c r="C76" s="265" t="s">
        <v>74</v>
      </c>
      <c r="D76" s="65"/>
      <c r="E76" s="66"/>
      <c r="F76" s="66"/>
      <c r="G76" s="66"/>
      <c r="H76" s="66"/>
      <c r="I76" s="83"/>
      <c r="J76" s="73" t="s">
        <v>194</v>
      </c>
      <c r="K76" s="292"/>
      <c r="L76" s="290">
        <f>SUM(M76:O76)</f>
        <v>256</v>
      </c>
      <c r="M76" s="321">
        <v>75</v>
      </c>
      <c r="N76" s="321"/>
      <c r="O76" s="344">
        <f>SUM(P76:Q76)</f>
        <v>181</v>
      </c>
      <c r="P76" s="345">
        <v>111</v>
      </c>
      <c r="Q76" s="345">
        <v>70</v>
      </c>
      <c r="R76" s="290"/>
      <c r="S76" s="89"/>
      <c r="T76" s="5">
        <v>41</v>
      </c>
      <c r="U76" s="19"/>
      <c r="V76" s="5">
        <v>28</v>
      </c>
      <c r="W76" s="5">
        <v>49</v>
      </c>
      <c r="X76" s="19"/>
      <c r="Y76" s="5"/>
      <c r="Z76" s="19"/>
      <c r="AA76" s="5">
        <v>30</v>
      </c>
      <c r="AB76" s="19"/>
      <c r="AC76" s="5">
        <v>20</v>
      </c>
      <c r="AD76" s="19"/>
      <c r="AE76" s="5">
        <v>13</v>
      </c>
      <c r="AF76" s="18"/>
      <c r="AG76" s="19"/>
      <c r="AH76" s="13">
        <f>SUM(S76:AG76)</f>
        <v>181</v>
      </c>
      <c r="AI76" s="19"/>
    </row>
    <row r="77" spans="1:36" ht="21.75" customHeight="1" thickBot="1" x14ac:dyDescent="0.25">
      <c r="A77" s="127" t="s">
        <v>75</v>
      </c>
      <c r="B77" s="235"/>
      <c r="C77" s="268" t="s">
        <v>76</v>
      </c>
      <c r="D77" s="176"/>
      <c r="E77" s="175"/>
      <c r="F77" s="175"/>
      <c r="G77" s="175"/>
      <c r="H77" s="175"/>
      <c r="I77" s="170"/>
      <c r="J77" s="170"/>
      <c r="K77" s="81" t="s">
        <v>194</v>
      </c>
      <c r="L77" s="297">
        <f>SUM(M77:O77)</f>
        <v>275</v>
      </c>
      <c r="M77" s="329">
        <v>75</v>
      </c>
      <c r="N77" s="323"/>
      <c r="O77" s="350">
        <f>SUM(P77:Q77)</f>
        <v>200</v>
      </c>
      <c r="P77" s="363">
        <v>110</v>
      </c>
      <c r="Q77" s="363">
        <v>90</v>
      </c>
      <c r="R77" s="349"/>
      <c r="S77" s="346"/>
      <c r="T77" s="172"/>
      <c r="U77" s="173"/>
      <c r="V77" s="172"/>
      <c r="W77" s="172"/>
      <c r="X77" s="173"/>
      <c r="Y77" s="172"/>
      <c r="Z77" s="173"/>
      <c r="AA77" s="172">
        <v>88</v>
      </c>
      <c r="AB77" s="173"/>
      <c r="AC77" s="172">
        <v>41</v>
      </c>
      <c r="AD77" s="173"/>
      <c r="AE77" s="172">
        <v>71</v>
      </c>
      <c r="AF77" s="171"/>
      <c r="AG77" s="173"/>
      <c r="AH77" s="174">
        <f>SUM(S77:AG77)</f>
        <v>200</v>
      </c>
      <c r="AI77" s="173">
        <v>36</v>
      </c>
    </row>
    <row r="78" spans="1:36" ht="13.5" customHeight="1" thickBot="1" x14ac:dyDescent="0.25">
      <c r="A78" s="229" t="s">
        <v>77</v>
      </c>
      <c r="B78" s="229"/>
      <c r="C78" s="271" t="s">
        <v>59</v>
      </c>
      <c r="D78" s="201"/>
      <c r="E78" s="202"/>
      <c r="F78" s="202"/>
      <c r="G78" s="496"/>
      <c r="H78" s="496"/>
      <c r="I78" s="203"/>
      <c r="J78" s="203"/>
      <c r="K78" s="301"/>
      <c r="L78" s="204" t="s">
        <v>119</v>
      </c>
      <c r="M78" s="326" t="s">
        <v>131</v>
      </c>
      <c r="N78" s="229"/>
      <c r="O78" s="229">
        <v>144</v>
      </c>
      <c r="P78" s="229" t="s">
        <v>132</v>
      </c>
      <c r="Q78" s="229" t="s">
        <v>1</v>
      </c>
      <c r="R78" s="352"/>
      <c r="S78" s="200"/>
      <c r="T78" s="200">
        <v>36</v>
      </c>
      <c r="U78" s="207"/>
      <c r="V78" s="200">
        <v>36</v>
      </c>
      <c r="W78" s="216">
        <v>72</v>
      </c>
      <c r="X78" s="207"/>
      <c r="Y78" s="200"/>
      <c r="Z78" s="207"/>
      <c r="AA78" s="200"/>
      <c r="AB78" s="207"/>
      <c r="AC78" s="200"/>
      <c r="AD78" s="207"/>
      <c r="AE78" s="200"/>
      <c r="AF78" s="206"/>
      <c r="AG78" s="207"/>
      <c r="AH78" s="48">
        <f>SUM(S78:AG78)</f>
        <v>144</v>
      </c>
      <c r="AI78" s="205"/>
    </row>
    <row r="79" spans="1:36" ht="15.75" customHeight="1" thickBot="1" x14ac:dyDescent="0.25">
      <c r="A79" s="230" t="s">
        <v>78</v>
      </c>
      <c r="B79" s="230"/>
      <c r="C79" s="272" t="s">
        <v>61</v>
      </c>
      <c r="D79" s="209"/>
      <c r="E79" s="210"/>
      <c r="F79" s="210"/>
      <c r="G79" s="497"/>
      <c r="H79" s="497"/>
      <c r="I79" s="211"/>
      <c r="J79" s="211"/>
      <c r="K79" s="302"/>
      <c r="L79" s="212" t="s">
        <v>119</v>
      </c>
      <c r="M79" s="327" t="s">
        <v>131</v>
      </c>
      <c r="N79" s="230"/>
      <c r="O79" s="230">
        <v>198</v>
      </c>
      <c r="P79" s="230" t="s">
        <v>132</v>
      </c>
      <c r="Q79" s="230" t="s">
        <v>3</v>
      </c>
      <c r="R79" s="353"/>
      <c r="S79" s="208"/>
      <c r="T79" s="208"/>
      <c r="U79" s="215"/>
      <c r="V79" s="208"/>
      <c r="W79" s="208"/>
      <c r="X79" s="215"/>
      <c r="Y79" s="208"/>
      <c r="Z79" s="215"/>
      <c r="AA79" s="208">
        <v>54</v>
      </c>
      <c r="AB79" s="215"/>
      <c r="AC79" s="208">
        <v>90</v>
      </c>
      <c r="AD79" s="215"/>
      <c r="AE79" s="208">
        <v>54</v>
      </c>
      <c r="AF79" s="217"/>
      <c r="AG79" s="215"/>
      <c r="AH79" s="48">
        <f>SUM(S79:AG79)</f>
        <v>198</v>
      </c>
      <c r="AI79" s="213"/>
    </row>
    <row r="80" spans="1:36" ht="13.5" customHeight="1" thickBot="1" x14ac:dyDescent="0.25">
      <c r="A80" s="231" t="s">
        <v>136</v>
      </c>
      <c r="B80" s="237"/>
      <c r="C80" s="273" t="s">
        <v>133</v>
      </c>
      <c r="D80" s="279"/>
      <c r="E80" s="197"/>
      <c r="F80" s="197"/>
      <c r="G80" s="197"/>
      <c r="H80" s="197"/>
      <c r="I80" s="197"/>
      <c r="J80" s="197"/>
      <c r="K80" s="304"/>
      <c r="L80" s="280"/>
      <c r="M80" s="328"/>
      <c r="N80" s="328"/>
      <c r="O80" s="328"/>
      <c r="P80" s="328"/>
      <c r="Q80" s="328"/>
      <c r="R80" s="198"/>
      <c r="S80" s="364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0">
        <f>SUM(S80:AG80)</f>
        <v>0</v>
      </c>
      <c r="AI80" s="199"/>
    </row>
    <row r="81" spans="1:36" ht="21.75" customHeight="1" thickBot="1" x14ac:dyDescent="0.25">
      <c r="A81" s="11" t="s">
        <v>79</v>
      </c>
      <c r="B81" s="232"/>
      <c r="C81" s="267" t="s">
        <v>80</v>
      </c>
      <c r="D81" s="39"/>
      <c r="E81" s="38"/>
      <c r="F81" s="38"/>
      <c r="G81" s="38"/>
      <c r="H81" s="38"/>
      <c r="I81" s="59"/>
      <c r="J81" s="59"/>
      <c r="K81" s="99" t="s">
        <v>196</v>
      </c>
      <c r="L81" s="289">
        <f>L82</f>
        <v>148</v>
      </c>
      <c r="M81" s="232">
        <f>M82</f>
        <v>43</v>
      </c>
      <c r="N81" s="232">
        <f>N82</f>
        <v>0</v>
      </c>
      <c r="O81" s="153">
        <f>SUM(O82:O84)</f>
        <v>177</v>
      </c>
      <c r="P81" s="153">
        <f t="shared" ref="P81:AH81" si="21">SUM(P82:P84)</f>
        <v>75</v>
      </c>
      <c r="Q81" s="153">
        <f t="shared" si="21"/>
        <v>31</v>
      </c>
      <c r="R81" s="153">
        <f t="shared" si="21"/>
        <v>0</v>
      </c>
      <c r="S81" s="98">
        <f>SUM(S82:S84)</f>
        <v>0</v>
      </c>
      <c r="T81" s="12">
        <f t="shared" si="21"/>
        <v>0</v>
      </c>
      <c r="U81" s="12">
        <f t="shared" si="21"/>
        <v>0</v>
      </c>
      <c r="V81" s="12">
        <f t="shared" si="21"/>
        <v>0</v>
      </c>
      <c r="W81" s="12">
        <f t="shared" si="21"/>
        <v>121</v>
      </c>
      <c r="X81" s="12">
        <f t="shared" si="21"/>
        <v>0</v>
      </c>
      <c r="Y81" s="12">
        <f t="shared" si="21"/>
        <v>0</v>
      </c>
      <c r="Z81" s="12">
        <f t="shared" si="21"/>
        <v>0</v>
      </c>
      <c r="AA81" s="12">
        <f t="shared" si="21"/>
        <v>0</v>
      </c>
      <c r="AB81" s="12">
        <f t="shared" si="21"/>
        <v>0</v>
      </c>
      <c r="AC81" s="12">
        <f t="shared" si="21"/>
        <v>56</v>
      </c>
      <c r="AD81" s="12">
        <f t="shared" si="21"/>
        <v>0</v>
      </c>
      <c r="AE81" s="12">
        <f t="shared" si="21"/>
        <v>0</v>
      </c>
      <c r="AF81" s="12">
        <f t="shared" si="21"/>
        <v>0</v>
      </c>
      <c r="AG81" s="12">
        <f t="shared" si="21"/>
        <v>0</v>
      </c>
      <c r="AH81" s="12">
        <f t="shared" si="21"/>
        <v>177</v>
      </c>
      <c r="AI81" s="12">
        <f>SUM(AI82:AI84)</f>
        <v>0</v>
      </c>
      <c r="AJ81" s="33">
        <f>SUM(AH82:AH84)</f>
        <v>177</v>
      </c>
    </row>
    <row r="82" spans="1:36" ht="23.25" customHeight="1" thickBot="1" x14ac:dyDescent="0.25">
      <c r="A82" s="221" t="s">
        <v>82</v>
      </c>
      <c r="B82" s="235"/>
      <c r="C82" s="268" t="s">
        <v>83</v>
      </c>
      <c r="D82" s="176"/>
      <c r="E82" s="175"/>
      <c r="F82" s="175"/>
      <c r="G82" s="175"/>
      <c r="H82" s="175"/>
      <c r="I82" s="170"/>
      <c r="J82" s="80" t="s">
        <v>194</v>
      </c>
      <c r="K82" s="305"/>
      <c r="L82" s="297">
        <f>SUM(M82:O82)</f>
        <v>148</v>
      </c>
      <c r="M82" s="323">
        <v>43</v>
      </c>
      <c r="N82" s="351"/>
      <c r="O82" s="356">
        <f>SUM(P82:Q82)</f>
        <v>105</v>
      </c>
      <c r="P82" s="363">
        <v>75</v>
      </c>
      <c r="Q82" s="373">
        <v>30</v>
      </c>
      <c r="R82" s="297"/>
      <c r="S82" s="172"/>
      <c r="T82" s="172"/>
      <c r="U82" s="173"/>
      <c r="V82" s="172"/>
      <c r="W82" s="172">
        <v>85</v>
      </c>
      <c r="X82" s="173"/>
      <c r="Y82" s="172"/>
      <c r="Z82" s="173"/>
      <c r="AA82" s="172"/>
      <c r="AB82" s="173"/>
      <c r="AC82" s="172">
        <v>20</v>
      </c>
      <c r="AD82" s="173"/>
      <c r="AE82" s="172"/>
      <c r="AF82" s="171"/>
      <c r="AG82" s="173"/>
      <c r="AH82" s="174">
        <f>SUM(S82:AG82)</f>
        <v>105</v>
      </c>
      <c r="AI82" s="173"/>
    </row>
    <row r="83" spans="1:36" ht="13.5" customHeight="1" thickBot="1" x14ac:dyDescent="0.25">
      <c r="A83" s="223" t="s">
        <v>84</v>
      </c>
      <c r="B83" s="218"/>
      <c r="C83" s="271" t="s">
        <v>59</v>
      </c>
      <c r="D83" s="201"/>
      <c r="E83" s="202"/>
      <c r="F83" s="202"/>
      <c r="G83" s="496"/>
      <c r="H83" s="496"/>
      <c r="I83" s="203"/>
      <c r="J83" s="203"/>
      <c r="K83" s="301"/>
      <c r="L83" s="204" t="s">
        <v>119</v>
      </c>
      <c r="M83" s="326" t="s">
        <v>131</v>
      </c>
      <c r="N83" s="352"/>
      <c r="O83" s="229">
        <v>36</v>
      </c>
      <c r="P83" s="229" t="s">
        <v>132</v>
      </c>
      <c r="Q83" s="229" t="s">
        <v>0</v>
      </c>
      <c r="R83" s="352"/>
      <c r="S83" s="200"/>
      <c r="T83" s="200"/>
      <c r="U83" s="207"/>
      <c r="V83" s="200"/>
      <c r="W83" s="200">
        <v>36</v>
      </c>
      <c r="X83" s="207"/>
      <c r="Y83" s="200"/>
      <c r="Z83" s="207"/>
      <c r="AA83" s="200"/>
      <c r="AB83" s="207"/>
      <c r="AC83" s="200"/>
      <c r="AD83" s="207"/>
      <c r="AE83" s="200"/>
      <c r="AF83" s="206"/>
      <c r="AG83" s="207"/>
      <c r="AH83" s="48">
        <f>SUM(S83:AG83)</f>
        <v>36</v>
      </c>
      <c r="AI83" s="205"/>
    </row>
    <row r="84" spans="1:36" ht="15.75" customHeight="1" thickBot="1" x14ac:dyDescent="0.25">
      <c r="A84" s="222" t="s">
        <v>85</v>
      </c>
      <c r="B84" s="220"/>
      <c r="C84" s="272" t="s">
        <v>61</v>
      </c>
      <c r="D84" s="209"/>
      <c r="E84" s="210"/>
      <c r="F84" s="210"/>
      <c r="G84" s="497"/>
      <c r="H84" s="497"/>
      <c r="I84" s="211"/>
      <c r="J84" s="211"/>
      <c r="K84" s="302"/>
      <c r="L84" s="212" t="s">
        <v>119</v>
      </c>
      <c r="M84" s="327" t="s">
        <v>131</v>
      </c>
      <c r="N84" s="353"/>
      <c r="O84" s="230">
        <v>36</v>
      </c>
      <c r="P84" s="230" t="s">
        <v>132</v>
      </c>
      <c r="Q84" s="230">
        <v>1</v>
      </c>
      <c r="R84" s="353"/>
      <c r="S84" s="208"/>
      <c r="T84" s="208"/>
      <c r="U84" s="215"/>
      <c r="V84" s="208"/>
      <c r="W84" s="208"/>
      <c r="X84" s="215"/>
      <c r="Y84" s="208"/>
      <c r="Z84" s="215"/>
      <c r="AA84" s="208"/>
      <c r="AB84" s="215"/>
      <c r="AC84" s="208">
        <v>36</v>
      </c>
      <c r="AD84" s="215"/>
      <c r="AE84" s="208"/>
      <c r="AF84" s="214"/>
      <c r="AG84" s="215"/>
      <c r="AH84" s="48">
        <f>SUM(S84:AG84)</f>
        <v>36</v>
      </c>
      <c r="AI84" s="213"/>
    </row>
    <row r="85" spans="1:36" ht="13.5" customHeight="1" thickBot="1" x14ac:dyDescent="0.25">
      <c r="A85" s="231" t="s">
        <v>137</v>
      </c>
      <c r="B85" s="237"/>
      <c r="C85" s="273" t="s">
        <v>133</v>
      </c>
      <c r="D85" s="279"/>
      <c r="E85" s="197"/>
      <c r="F85" s="197"/>
      <c r="G85" s="197"/>
      <c r="H85" s="197"/>
      <c r="I85" s="197"/>
      <c r="J85" s="197"/>
      <c r="K85" s="303"/>
      <c r="L85" s="280"/>
      <c r="M85" s="198"/>
      <c r="N85" s="223"/>
      <c r="O85" s="328"/>
      <c r="P85" s="328"/>
      <c r="Q85" s="328"/>
      <c r="R85" s="307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0">
        <f>SUM(S85:AG85)</f>
        <v>0</v>
      </c>
      <c r="AI85" s="199"/>
    </row>
    <row r="86" spans="1:36" ht="28.5" customHeight="1" thickBot="1" x14ac:dyDescent="0.25">
      <c r="A86" s="11" t="s">
        <v>86</v>
      </c>
      <c r="B86" s="232"/>
      <c r="C86" s="267" t="s">
        <v>227</v>
      </c>
      <c r="D86" s="39"/>
      <c r="E86" s="38"/>
      <c r="F86" s="38"/>
      <c r="G86" s="38"/>
      <c r="H86" s="38"/>
      <c r="I86" s="59"/>
      <c r="J86" s="59"/>
      <c r="K86" s="99" t="s">
        <v>196</v>
      </c>
      <c r="L86" s="289">
        <f>L87+L88</f>
        <v>160</v>
      </c>
      <c r="M86" s="232">
        <f>M87+M88</f>
        <v>48</v>
      </c>
      <c r="N86" s="289">
        <f>N87+N88</f>
        <v>0</v>
      </c>
      <c r="O86" s="153">
        <f>SUM(O87:O90)</f>
        <v>184</v>
      </c>
      <c r="P86" s="153">
        <f>SUM(P87:P90)</f>
        <v>82</v>
      </c>
      <c r="Q86" s="153">
        <f>SUM(Q87:Q90)</f>
        <v>31</v>
      </c>
      <c r="R86" s="108">
        <f>SUM(R87:R90)</f>
        <v>0</v>
      </c>
      <c r="S86" s="308">
        <f>SUM(S87:S90)</f>
        <v>0</v>
      </c>
      <c r="T86" s="12">
        <f t="shared" ref="T86:AG86" si="22">SUM(T87:T90)</f>
        <v>0</v>
      </c>
      <c r="U86" s="12">
        <f t="shared" si="22"/>
        <v>0</v>
      </c>
      <c r="V86" s="12">
        <f t="shared" si="22"/>
        <v>0</v>
      </c>
      <c r="W86" s="12">
        <f t="shared" si="22"/>
        <v>0</v>
      </c>
      <c r="X86" s="12">
        <f t="shared" si="22"/>
        <v>0</v>
      </c>
      <c r="Y86" s="12">
        <f t="shared" si="22"/>
        <v>72</v>
      </c>
      <c r="Z86" s="12">
        <f t="shared" si="22"/>
        <v>0</v>
      </c>
      <c r="AA86" s="12">
        <f t="shared" si="22"/>
        <v>0</v>
      </c>
      <c r="AB86" s="12">
        <f t="shared" si="22"/>
        <v>0</v>
      </c>
      <c r="AC86" s="12">
        <f t="shared" si="22"/>
        <v>43</v>
      </c>
      <c r="AD86" s="12">
        <f t="shared" si="22"/>
        <v>0</v>
      </c>
      <c r="AE86" s="12">
        <f t="shared" si="22"/>
        <v>69</v>
      </c>
      <c r="AF86" s="12">
        <f t="shared" si="22"/>
        <v>0</v>
      </c>
      <c r="AG86" s="12">
        <f t="shared" si="22"/>
        <v>0</v>
      </c>
      <c r="AH86" s="12">
        <f>SUM(AH87:AH90)</f>
        <v>184</v>
      </c>
      <c r="AI86" s="12">
        <f>SUM(AI87:AI90)</f>
        <v>36</v>
      </c>
      <c r="AJ86" s="33">
        <f>SUM(AH87:AH90)</f>
        <v>184</v>
      </c>
    </row>
    <row r="87" spans="1:36" ht="24.75" customHeight="1" thickBot="1" x14ac:dyDescent="0.25">
      <c r="A87" s="17" t="s">
        <v>87</v>
      </c>
      <c r="B87" s="219"/>
      <c r="C87" s="265" t="s">
        <v>88</v>
      </c>
      <c r="D87" s="65"/>
      <c r="E87" s="66"/>
      <c r="F87" s="66"/>
      <c r="G87" s="66"/>
      <c r="H87" s="66"/>
      <c r="I87" s="83"/>
      <c r="J87" s="83"/>
      <c r="K87" s="285" t="s">
        <v>194</v>
      </c>
      <c r="L87" s="290">
        <f>SUM(M87:O87)</f>
        <v>106</v>
      </c>
      <c r="M87" s="321">
        <v>30</v>
      </c>
      <c r="N87" s="354"/>
      <c r="O87" s="344">
        <f>SUM(P87:Q87)</f>
        <v>76</v>
      </c>
      <c r="P87" s="365">
        <v>56</v>
      </c>
      <c r="Q87" s="344">
        <v>20</v>
      </c>
      <c r="R87" s="290"/>
      <c r="S87" s="5"/>
      <c r="T87" s="5"/>
      <c r="U87" s="19"/>
      <c r="V87" s="5"/>
      <c r="W87" s="5"/>
      <c r="X87" s="19"/>
      <c r="Y87" s="5"/>
      <c r="Z87" s="19"/>
      <c r="AA87" s="5"/>
      <c r="AB87" s="19"/>
      <c r="AC87" s="5">
        <v>43</v>
      </c>
      <c r="AD87" s="19"/>
      <c r="AE87" s="5">
        <v>33</v>
      </c>
      <c r="AF87" s="18"/>
      <c r="AG87" s="19"/>
      <c r="AH87" s="13">
        <f>SUM(S87:AG87)</f>
        <v>76</v>
      </c>
      <c r="AI87" s="19"/>
    </row>
    <row r="88" spans="1:36" ht="23.25" customHeight="1" thickBot="1" x14ac:dyDescent="0.25">
      <c r="A88" s="127" t="s">
        <v>89</v>
      </c>
      <c r="B88" s="235"/>
      <c r="C88" s="268" t="s">
        <v>90</v>
      </c>
      <c r="D88" s="176"/>
      <c r="E88" s="175"/>
      <c r="F88" s="175"/>
      <c r="G88" s="175"/>
      <c r="H88" s="80" t="s">
        <v>194</v>
      </c>
      <c r="I88" s="170"/>
      <c r="J88" s="80"/>
      <c r="K88" s="305"/>
      <c r="L88" s="297">
        <f>SUM(M88:O88)</f>
        <v>54</v>
      </c>
      <c r="M88" s="323">
        <v>18</v>
      </c>
      <c r="N88" s="355"/>
      <c r="O88" s="350">
        <f>SUM(P88:Q88)</f>
        <v>36</v>
      </c>
      <c r="P88" s="350">
        <v>26</v>
      </c>
      <c r="Q88" s="350">
        <v>10</v>
      </c>
      <c r="R88" s="297"/>
      <c r="S88" s="172"/>
      <c r="T88" s="172"/>
      <c r="U88" s="173"/>
      <c r="V88" s="172"/>
      <c r="W88" s="172"/>
      <c r="X88" s="173"/>
      <c r="Y88" s="172">
        <v>36</v>
      </c>
      <c r="Z88" s="173"/>
      <c r="AA88" s="172"/>
      <c r="AB88" s="173"/>
      <c r="AC88" s="172"/>
      <c r="AD88" s="173"/>
      <c r="AE88" s="172"/>
      <c r="AF88" s="171"/>
      <c r="AG88" s="173"/>
      <c r="AH88" s="174">
        <f>SUM(S88:AG88)</f>
        <v>36</v>
      </c>
      <c r="AI88" s="173">
        <v>36</v>
      </c>
    </row>
    <row r="89" spans="1:36" ht="13.5" customHeight="1" thickBot="1" x14ac:dyDescent="0.25">
      <c r="A89" s="229" t="s">
        <v>91</v>
      </c>
      <c r="B89" s="229"/>
      <c r="C89" s="271" t="s">
        <v>59</v>
      </c>
      <c r="D89" s="201"/>
      <c r="E89" s="202"/>
      <c r="F89" s="202"/>
      <c r="G89" s="496"/>
      <c r="H89" s="496"/>
      <c r="I89" s="203"/>
      <c r="J89" s="203"/>
      <c r="K89" s="301"/>
      <c r="L89" s="204" t="s">
        <v>119</v>
      </c>
      <c r="M89" s="326" t="s">
        <v>131</v>
      </c>
      <c r="N89" s="352"/>
      <c r="O89" s="229">
        <v>36</v>
      </c>
      <c r="P89" s="229" t="s">
        <v>132</v>
      </c>
      <c r="Q89" s="229" t="s">
        <v>0</v>
      </c>
      <c r="R89" s="352"/>
      <c r="S89" s="200"/>
      <c r="T89" s="200"/>
      <c r="U89" s="207"/>
      <c r="V89" s="200"/>
      <c r="W89" s="200"/>
      <c r="X89" s="207"/>
      <c r="Y89" s="200">
        <v>36</v>
      </c>
      <c r="Z89" s="207"/>
      <c r="AA89" s="200"/>
      <c r="AB89" s="207"/>
      <c r="AC89" s="200"/>
      <c r="AD89" s="207"/>
      <c r="AE89" s="200"/>
      <c r="AF89" s="206"/>
      <c r="AG89" s="207"/>
      <c r="AH89" s="48">
        <f>SUM(S89:AG89)</f>
        <v>36</v>
      </c>
      <c r="AI89" s="205"/>
    </row>
    <row r="90" spans="1:36" ht="18" customHeight="1" thickBot="1" x14ac:dyDescent="0.25">
      <c r="A90" s="230" t="s">
        <v>92</v>
      </c>
      <c r="B90" s="230"/>
      <c r="C90" s="272" t="s">
        <v>61</v>
      </c>
      <c r="D90" s="209"/>
      <c r="E90" s="210"/>
      <c r="F90" s="210"/>
      <c r="G90" s="497"/>
      <c r="H90" s="497"/>
      <c r="I90" s="211"/>
      <c r="J90" s="211"/>
      <c r="K90" s="302"/>
      <c r="L90" s="212" t="s">
        <v>119</v>
      </c>
      <c r="M90" s="327" t="s">
        <v>131</v>
      </c>
      <c r="N90" s="353"/>
      <c r="O90" s="230">
        <v>36</v>
      </c>
      <c r="P90" s="230" t="s">
        <v>132</v>
      </c>
      <c r="Q90" s="227">
        <v>1</v>
      </c>
      <c r="R90" s="213"/>
      <c r="S90" s="208"/>
      <c r="T90" s="208"/>
      <c r="U90" s="215"/>
      <c r="V90" s="208"/>
      <c r="W90" s="208"/>
      <c r="X90" s="215"/>
      <c r="Y90" s="208"/>
      <c r="Z90" s="215"/>
      <c r="AA90" s="208"/>
      <c r="AB90" s="215"/>
      <c r="AC90" s="208"/>
      <c r="AD90" s="215"/>
      <c r="AE90" s="208">
        <v>36</v>
      </c>
      <c r="AF90" s="214"/>
      <c r="AG90" s="215"/>
      <c r="AH90" s="48">
        <f>SUM(S90:AG90)</f>
        <v>36</v>
      </c>
      <c r="AI90" s="213"/>
    </row>
    <row r="91" spans="1:36" ht="18.75" customHeight="1" thickBot="1" x14ac:dyDescent="0.25">
      <c r="A91" s="231" t="s">
        <v>138</v>
      </c>
      <c r="B91" s="237"/>
      <c r="C91" s="273" t="s">
        <v>133</v>
      </c>
      <c r="D91" s="279"/>
      <c r="E91" s="197"/>
      <c r="F91" s="197"/>
      <c r="G91" s="197"/>
      <c r="H91" s="197"/>
      <c r="I91" s="197"/>
      <c r="J91" s="197"/>
      <c r="K91" s="303"/>
      <c r="L91" s="280"/>
      <c r="M91" s="328"/>
      <c r="N91" s="198"/>
      <c r="O91" s="223"/>
      <c r="P91" s="223"/>
      <c r="Q91" s="364"/>
      <c r="R91" s="364"/>
      <c r="S91" s="364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0">
        <f>SUM(S91:AG91)</f>
        <v>0</v>
      </c>
      <c r="AI91" s="199"/>
    </row>
    <row r="92" spans="1:36" ht="35.25" customHeight="1" thickBot="1" x14ac:dyDescent="0.25">
      <c r="A92" s="11" t="s">
        <v>93</v>
      </c>
      <c r="B92" s="232"/>
      <c r="C92" s="267" t="s">
        <v>94</v>
      </c>
      <c r="D92" s="39"/>
      <c r="E92" s="38"/>
      <c r="F92" s="38"/>
      <c r="G92" s="38"/>
      <c r="H92" s="38"/>
      <c r="I92" s="59"/>
      <c r="J92" s="59"/>
      <c r="K92" s="99" t="s">
        <v>196</v>
      </c>
      <c r="L92" s="289">
        <f>L93</f>
        <v>140</v>
      </c>
      <c r="M92" s="232">
        <f>M93</f>
        <v>36</v>
      </c>
      <c r="N92" s="232">
        <f>N93</f>
        <v>0</v>
      </c>
      <c r="O92" s="153">
        <f>SUM(O93:O95)</f>
        <v>194</v>
      </c>
      <c r="P92" s="153">
        <f>SUM(P93:P95)</f>
        <v>64</v>
      </c>
      <c r="Q92" s="153">
        <f>SUM(Q93:Q95)</f>
        <v>42</v>
      </c>
      <c r="R92" s="108">
        <f>SUM(R93:R95)</f>
        <v>0</v>
      </c>
      <c r="S92" s="308">
        <f>SUM(S93:S95)</f>
        <v>0</v>
      </c>
      <c r="T92" s="12">
        <f t="shared" ref="T92:AG92" si="23">SUM(T93:T95)</f>
        <v>0</v>
      </c>
      <c r="U92" s="12">
        <f t="shared" si="23"/>
        <v>0</v>
      </c>
      <c r="V92" s="12">
        <f t="shared" si="23"/>
        <v>18</v>
      </c>
      <c r="W92" s="12">
        <f t="shared" si="23"/>
        <v>43</v>
      </c>
      <c r="X92" s="12">
        <f t="shared" si="23"/>
        <v>0</v>
      </c>
      <c r="Y92" s="12">
        <f t="shared" si="23"/>
        <v>97</v>
      </c>
      <c r="Z92" s="12">
        <f t="shared" si="23"/>
        <v>0</v>
      </c>
      <c r="AA92" s="12">
        <f t="shared" si="23"/>
        <v>0</v>
      </c>
      <c r="AB92" s="12">
        <f t="shared" si="23"/>
        <v>0</v>
      </c>
      <c r="AC92" s="12">
        <f t="shared" si="23"/>
        <v>36</v>
      </c>
      <c r="AD92" s="12">
        <f t="shared" si="23"/>
        <v>0</v>
      </c>
      <c r="AE92" s="12">
        <f t="shared" si="23"/>
        <v>0</v>
      </c>
      <c r="AF92" s="12">
        <f t="shared" si="23"/>
        <v>0</v>
      </c>
      <c r="AG92" s="12">
        <f t="shared" si="23"/>
        <v>0</v>
      </c>
      <c r="AH92" s="12">
        <f>SUM(AH93:AH95)</f>
        <v>194</v>
      </c>
      <c r="AI92" s="12">
        <f>SUM(AI93:AI95)</f>
        <v>104</v>
      </c>
      <c r="AJ92" s="33">
        <f>SUM(AH93:AH95)</f>
        <v>194</v>
      </c>
    </row>
    <row r="93" spans="1:36" ht="29.25" customHeight="1" thickBot="1" x14ac:dyDescent="0.25">
      <c r="A93" s="127" t="s">
        <v>95</v>
      </c>
      <c r="B93" s="235"/>
      <c r="C93" s="268" t="s">
        <v>161</v>
      </c>
      <c r="D93" s="176"/>
      <c r="E93" s="175"/>
      <c r="F93" s="175"/>
      <c r="G93" s="175"/>
      <c r="H93" s="80" t="s">
        <v>194</v>
      </c>
      <c r="I93" s="170"/>
      <c r="J93" s="80"/>
      <c r="K93" s="306"/>
      <c r="L93" s="297">
        <f>SUM(M93:O93)</f>
        <v>140</v>
      </c>
      <c r="M93" s="329">
        <v>36</v>
      </c>
      <c r="N93" s="323"/>
      <c r="O93" s="350">
        <f>SUM(P93:Q93)</f>
        <v>104</v>
      </c>
      <c r="P93" s="350">
        <v>64</v>
      </c>
      <c r="Q93" s="350">
        <v>40</v>
      </c>
      <c r="R93" s="297"/>
      <c r="S93" s="172"/>
      <c r="T93" s="172"/>
      <c r="U93" s="173"/>
      <c r="V93" s="172">
        <v>18</v>
      </c>
      <c r="W93" s="172">
        <v>25</v>
      </c>
      <c r="X93" s="173"/>
      <c r="Y93" s="172">
        <v>61</v>
      </c>
      <c r="Z93" s="173"/>
      <c r="AA93" s="172"/>
      <c r="AB93" s="173"/>
      <c r="AC93" s="172"/>
      <c r="AD93" s="173"/>
      <c r="AE93" s="172"/>
      <c r="AF93" s="171"/>
      <c r="AG93" s="173"/>
      <c r="AH93" s="174">
        <f>SUM(S93:AG93)</f>
        <v>104</v>
      </c>
      <c r="AI93" s="173">
        <v>104</v>
      </c>
    </row>
    <row r="94" spans="1:36" ht="13.5" customHeight="1" thickBot="1" x14ac:dyDescent="0.25">
      <c r="A94" s="229" t="s">
        <v>96</v>
      </c>
      <c r="B94" s="229"/>
      <c r="C94" s="271" t="s">
        <v>59</v>
      </c>
      <c r="D94" s="201"/>
      <c r="E94" s="202"/>
      <c r="F94" s="202"/>
      <c r="G94" s="496"/>
      <c r="H94" s="496"/>
      <c r="I94" s="203"/>
      <c r="J94" s="203"/>
      <c r="K94" s="301"/>
      <c r="L94" s="204" t="s">
        <v>119</v>
      </c>
      <c r="M94" s="326" t="s">
        <v>131</v>
      </c>
      <c r="N94" s="229"/>
      <c r="O94" s="229">
        <v>54</v>
      </c>
      <c r="P94" s="229" t="s">
        <v>132</v>
      </c>
      <c r="Q94" s="229" t="s">
        <v>141</v>
      </c>
      <c r="R94" s="352"/>
      <c r="S94" s="200"/>
      <c r="T94" s="200"/>
      <c r="U94" s="207"/>
      <c r="V94" s="200"/>
      <c r="W94" s="200">
        <v>18</v>
      </c>
      <c r="X94" s="207"/>
      <c r="Y94" s="200">
        <v>36</v>
      </c>
      <c r="Z94" s="207"/>
      <c r="AA94" s="200"/>
      <c r="AB94" s="207"/>
      <c r="AC94" s="200"/>
      <c r="AD94" s="207"/>
      <c r="AE94" s="200"/>
      <c r="AF94" s="206"/>
      <c r="AG94" s="207"/>
      <c r="AH94" s="48">
        <f>SUM(S94:AG94)</f>
        <v>54</v>
      </c>
      <c r="AI94" s="205"/>
    </row>
    <row r="95" spans="1:36" ht="17.25" customHeight="1" thickBot="1" x14ac:dyDescent="0.25">
      <c r="A95" s="230" t="s">
        <v>97</v>
      </c>
      <c r="B95" s="230"/>
      <c r="C95" s="272" t="s">
        <v>61</v>
      </c>
      <c r="D95" s="209"/>
      <c r="E95" s="210"/>
      <c r="F95" s="210"/>
      <c r="G95" s="497"/>
      <c r="H95" s="497"/>
      <c r="I95" s="211"/>
      <c r="J95" s="211"/>
      <c r="K95" s="302"/>
      <c r="L95" s="212" t="s">
        <v>119</v>
      </c>
      <c r="M95" s="327" t="s">
        <v>131</v>
      </c>
      <c r="N95" s="230"/>
      <c r="O95" s="230">
        <v>36</v>
      </c>
      <c r="P95" s="230" t="s">
        <v>132</v>
      </c>
      <c r="Q95" s="230">
        <v>2</v>
      </c>
      <c r="R95" s="353" t="s">
        <v>135</v>
      </c>
      <c r="S95" s="208"/>
      <c r="T95" s="208"/>
      <c r="U95" s="215"/>
      <c r="V95" s="208"/>
      <c r="W95" s="208"/>
      <c r="X95" s="224" t="s">
        <v>141</v>
      </c>
      <c r="Y95" s="208"/>
      <c r="Z95" s="215"/>
      <c r="AA95" s="208"/>
      <c r="AB95" s="215"/>
      <c r="AC95" s="208">
        <v>36</v>
      </c>
      <c r="AD95" s="215"/>
      <c r="AE95" s="208"/>
      <c r="AF95" s="214"/>
      <c r="AG95" s="215"/>
      <c r="AH95" s="48">
        <f>SUM(S95:AG95)</f>
        <v>36</v>
      </c>
      <c r="AI95" s="213"/>
    </row>
    <row r="96" spans="1:36" ht="13.5" customHeight="1" thickBot="1" x14ac:dyDescent="0.25">
      <c r="A96" s="231" t="s">
        <v>139</v>
      </c>
      <c r="B96" s="237"/>
      <c r="C96" s="273" t="s">
        <v>133</v>
      </c>
      <c r="D96" s="279"/>
      <c r="E96" s="197"/>
      <c r="F96" s="197"/>
      <c r="G96" s="197"/>
      <c r="H96" s="197"/>
      <c r="I96" s="197"/>
      <c r="J96" s="197"/>
      <c r="K96" s="197"/>
      <c r="L96" s="280"/>
      <c r="M96" s="328"/>
      <c r="N96" s="328"/>
      <c r="O96" s="328"/>
      <c r="P96" s="198"/>
      <c r="Q96" s="198"/>
      <c r="R96" s="198"/>
      <c r="S96" s="364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241"/>
      <c r="AE96" s="198"/>
      <c r="AF96" s="198"/>
      <c r="AG96" s="198"/>
      <c r="AH96" s="37"/>
      <c r="AI96" s="199"/>
    </row>
    <row r="97" spans="1:35" ht="18.75" customHeight="1" thickBot="1" x14ac:dyDescent="0.25">
      <c r="A97" s="376"/>
      <c r="B97" s="376"/>
      <c r="C97" s="375" t="s">
        <v>228</v>
      </c>
      <c r="D97" s="482"/>
      <c r="E97" s="483"/>
      <c r="F97" s="483"/>
      <c r="G97" s="483"/>
      <c r="H97" s="483"/>
      <c r="I97" s="483"/>
      <c r="J97" s="483"/>
      <c r="K97" s="483"/>
      <c r="L97" s="484"/>
      <c r="M97" s="377" t="s">
        <v>131</v>
      </c>
      <c r="N97" s="376"/>
      <c r="O97" s="376">
        <v>108</v>
      </c>
      <c r="P97" s="376" t="s">
        <v>132</v>
      </c>
      <c r="Q97" s="485">
        <v>7</v>
      </c>
      <c r="R97" s="470"/>
      <c r="S97" s="378"/>
      <c r="T97" s="380"/>
      <c r="U97" s="381"/>
      <c r="V97" s="380"/>
      <c r="W97" s="382">
        <v>108</v>
      </c>
      <c r="X97" s="383"/>
      <c r="Y97" s="382">
        <v>36</v>
      </c>
      <c r="Z97" s="383"/>
      <c r="AA97" s="382">
        <v>18</v>
      </c>
      <c r="AB97" s="384"/>
      <c r="AC97" s="382">
        <v>18</v>
      </c>
      <c r="AD97" s="384"/>
      <c r="AE97" s="382">
        <v>72</v>
      </c>
      <c r="AF97" s="481">
        <f>SUM(S97:AE97)</f>
        <v>252</v>
      </c>
      <c r="AG97" s="468"/>
      <c r="AH97" s="239"/>
      <c r="AI97" s="3"/>
    </row>
    <row r="98" spans="1:35" ht="24" customHeight="1" thickBot="1" x14ac:dyDescent="0.25">
      <c r="A98" s="376"/>
      <c r="B98" s="376"/>
      <c r="C98" s="375" t="s">
        <v>217</v>
      </c>
      <c r="D98" s="387"/>
      <c r="E98" s="445"/>
      <c r="F98" s="445"/>
      <c r="G98" s="445"/>
      <c r="H98" s="445"/>
      <c r="I98" s="445"/>
      <c r="J98" s="445"/>
      <c r="K98" s="445"/>
      <c r="L98" s="446"/>
      <c r="M98" s="377"/>
      <c r="N98" s="376"/>
      <c r="O98" s="390"/>
      <c r="P98" s="376"/>
      <c r="Q98" s="378"/>
      <c r="R98" s="379"/>
      <c r="S98" s="378"/>
      <c r="T98" s="380"/>
      <c r="U98" s="381"/>
      <c r="V98" s="380"/>
      <c r="W98" s="382"/>
      <c r="X98" s="383"/>
      <c r="Y98" s="382"/>
      <c r="Z98" s="383"/>
      <c r="AA98" s="382"/>
      <c r="AB98" s="384"/>
      <c r="AC98" s="382"/>
      <c r="AD98" s="384"/>
      <c r="AE98" s="382"/>
      <c r="AF98" s="385"/>
      <c r="AG98" s="386"/>
      <c r="AH98" s="238"/>
      <c r="AI98" s="3"/>
    </row>
    <row r="99" spans="1:35" ht="24" customHeight="1" thickBot="1" x14ac:dyDescent="0.25">
      <c r="A99" s="376"/>
      <c r="B99" s="376"/>
      <c r="C99" s="375" t="s">
        <v>218</v>
      </c>
      <c r="D99" s="590"/>
      <c r="E99" s="591"/>
      <c r="F99" s="591"/>
      <c r="G99" s="591"/>
      <c r="H99" s="591"/>
      <c r="I99" s="591"/>
      <c r="J99" s="591"/>
      <c r="K99" s="591"/>
      <c r="L99" s="592"/>
      <c r="M99" s="377"/>
      <c r="N99" s="376"/>
      <c r="O99" s="390">
        <v>72</v>
      </c>
      <c r="P99" s="376"/>
      <c r="Q99" s="378"/>
      <c r="R99" s="379"/>
      <c r="S99" s="378"/>
      <c r="T99" s="380"/>
      <c r="U99" s="381"/>
      <c r="V99" s="380"/>
      <c r="W99" s="382"/>
      <c r="X99" s="383"/>
      <c r="Y99" s="382"/>
      <c r="Z99" s="383"/>
      <c r="AA99" s="382"/>
      <c r="AB99" s="384"/>
      <c r="AC99" s="382"/>
      <c r="AD99" s="384"/>
      <c r="AE99" s="382"/>
      <c r="AF99" s="385"/>
      <c r="AG99" s="386"/>
      <c r="AH99" s="238"/>
      <c r="AI99" s="3"/>
    </row>
    <row r="100" spans="1:35" ht="17.25" customHeight="1" thickBot="1" x14ac:dyDescent="0.25">
      <c r="A100" s="376"/>
      <c r="B100" s="376"/>
      <c r="C100" s="427" t="s">
        <v>219</v>
      </c>
      <c r="D100" s="387"/>
      <c r="E100" s="388"/>
      <c r="F100" s="388"/>
      <c r="G100" s="388"/>
      <c r="H100" s="388"/>
      <c r="I100" s="388"/>
      <c r="J100" s="388"/>
      <c r="K100" s="388"/>
      <c r="L100" s="389"/>
      <c r="M100" s="377"/>
      <c r="N100" s="376"/>
      <c r="O100" s="390"/>
      <c r="P100" s="376"/>
      <c r="Q100" s="378"/>
      <c r="R100" s="379"/>
      <c r="S100" s="378"/>
      <c r="T100" s="380"/>
      <c r="U100" s="381"/>
      <c r="V100" s="380"/>
      <c r="W100" s="382"/>
      <c r="X100" s="383"/>
      <c r="Y100" s="382"/>
      <c r="Z100" s="383"/>
      <c r="AA100" s="382"/>
      <c r="AB100" s="384"/>
      <c r="AC100" s="382"/>
      <c r="AD100" s="384"/>
      <c r="AE100" s="382"/>
      <c r="AF100" s="385"/>
      <c r="AG100" s="386"/>
      <c r="AH100" s="238"/>
      <c r="AI100" s="3"/>
    </row>
    <row r="101" spans="1:35" ht="17.25" customHeight="1" thickBot="1" x14ac:dyDescent="0.25">
      <c r="A101" s="376"/>
      <c r="B101" s="376"/>
      <c r="C101" s="581" t="s">
        <v>220</v>
      </c>
      <c r="D101" s="499"/>
      <c r="E101" s="499"/>
      <c r="F101" s="499"/>
      <c r="G101" s="499"/>
      <c r="H101" s="499"/>
      <c r="I101" s="499"/>
      <c r="J101" s="499"/>
      <c r="K101" s="499"/>
      <c r="L101" s="499"/>
      <c r="M101" s="500"/>
      <c r="N101" s="428"/>
      <c r="O101" s="429"/>
      <c r="P101" s="428"/>
      <c r="Q101" s="430"/>
      <c r="R101" s="431"/>
      <c r="S101" s="432">
        <f>SUM(S13+S37+S43+S48+S70+S71+S76+S77+S82+S87+S88+S93)</f>
        <v>612</v>
      </c>
      <c r="T101" s="432">
        <f t="shared" ref="T101:AH101" si="24">SUM(T13+T37+T43+T48+T70+T71+T76+T77+T82+T87+T88+T93)</f>
        <v>714</v>
      </c>
      <c r="U101" s="432">
        <f t="shared" si="24"/>
        <v>0</v>
      </c>
      <c r="V101" s="432">
        <f t="shared" si="24"/>
        <v>518</v>
      </c>
      <c r="W101" s="432">
        <f t="shared" si="24"/>
        <v>630</v>
      </c>
      <c r="X101" s="432">
        <f t="shared" si="24"/>
        <v>0</v>
      </c>
      <c r="Y101" s="432">
        <f t="shared" si="24"/>
        <v>468</v>
      </c>
      <c r="Z101" s="432">
        <f t="shared" si="24"/>
        <v>0</v>
      </c>
      <c r="AA101" s="432">
        <f t="shared" si="24"/>
        <v>654</v>
      </c>
      <c r="AB101" s="432">
        <f t="shared" si="24"/>
        <v>30</v>
      </c>
      <c r="AC101" s="432">
        <f t="shared" si="24"/>
        <v>396</v>
      </c>
      <c r="AD101" s="432">
        <f t="shared" si="24"/>
        <v>0</v>
      </c>
      <c r="AE101" s="432">
        <f t="shared" si="24"/>
        <v>306</v>
      </c>
      <c r="AF101" s="432">
        <f t="shared" si="24"/>
        <v>0</v>
      </c>
      <c r="AG101" s="432">
        <f t="shared" si="24"/>
        <v>0</v>
      </c>
      <c r="AH101" s="433">
        <f t="shared" si="24"/>
        <v>4328</v>
      </c>
      <c r="AI101" s="3"/>
    </row>
    <row r="102" spans="1:35" ht="23.25" customHeight="1" thickBot="1" x14ac:dyDescent="0.25">
      <c r="A102" s="376"/>
      <c r="B102" s="376"/>
      <c r="C102" s="375" t="s">
        <v>140</v>
      </c>
      <c r="D102" s="482"/>
      <c r="E102" s="483"/>
      <c r="F102" s="483"/>
      <c r="G102" s="483"/>
      <c r="H102" s="483"/>
      <c r="I102" s="483"/>
      <c r="J102" s="483"/>
      <c r="K102" s="483"/>
      <c r="L102" s="484"/>
      <c r="M102" s="377" t="s">
        <v>131</v>
      </c>
      <c r="N102" s="376"/>
      <c r="O102" s="390">
        <f>SUM(O67+O68+O72+O73+O78+O79+O83+O84+O89+O90+O94+O95)</f>
        <v>900</v>
      </c>
      <c r="P102" s="376" t="s">
        <v>132</v>
      </c>
      <c r="Q102" s="485">
        <v>26</v>
      </c>
      <c r="R102" s="470"/>
      <c r="S102" s="378"/>
      <c r="T102" s="380">
        <v>108</v>
      </c>
      <c r="U102" s="381"/>
      <c r="V102" s="380">
        <f>SUM(V103+V106)</f>
        <v>72</v>
      </c>
      <c r="W102" s="380">
        <f>SUM(W103+W106)</f>
        <v>126</v>
      </c>
      <c r="X102" s="381"/>
      <c r="Y102" s="380">
        <f>SUM(Y103+Y106)</f>
        <v>108</v>
      </c>
      <c r="Z102" s="381"/>
      <c r="AA102" s="380">
        <v>126</v>
      </c>
      <c r="AB102" s="381"/>
      <c r="AC102" s="380">
        <v>198</v>
      </c>
      <c r="AD102" s="381"/>
      <c r="AE102" s="380">
        <v>162</v>
      </c>
      <c r="AF102" s="481">
        <f>SUM(S102:AE102)</f>
        <v>900</v>
      </c>
      <c r="AG102" s="468"/>
      <c r="AH102" s="238"/>
      <c r="AI102" s="3"/>
    </row>
    <row r="103" spans="1:35" ht="13.5" customHeight="1" thickBot="1" x14ac:dyDescent="0.25">
      <c r="A103" s="376"/>
      <c r="B103" s="376"/>
      <c r="C103" s="498" t="s">
        <v>59</v>
      </c>
      <c r="D103" s="499"/>
      <c r="E103" s="499"/>
      <c r="F103" s="499"/>
      <c r="G103" s="499"/>
      <c r="H103" s="499"/>
      <c r="I103" s="499"/>
      <c r="J103" s="499"/>
      <c r="K103" s="499"/>
      <c r="L103" s="499"/>
      <c r="M103" s="500"/>
      <c r="N103" s="428"/>
      <c r="O103" s="435">
        <f>SUM(S103:AG103)</f>
        <v>414</v>
      </c>
      <c r="P103" s="428" t="s">
        <v>132</v>
      </c>
      <c r="Q103" s="494">
        <v>9</v>
      </c>
      <c r="R103" s="495"/>
      <c r="S103" s="430">
        <f>SUM(S67+S72+S78+S83+S89+S94)</f>
        <v>0</v>
      </c>
      <c r="T103" s="430">
        <f t="shared" ref="T103:AH103" si="25">SUM(T67+T72+T78+T83+T89+T94)</f>
        <v>108</v>
      </c>
      <c r="U103" s="430">
        <f t="shared" si="25"/>
        <v>0</v>
      </c>
      <c r="V103" s="430">
        <f>SUM(V67+V72+V78+V83+V89+V94)</f>
        <v>72</v>
      </c>
      <c r="W103" s="430">
        <f t="shared" si="25"/>
        <v>126</v>
      </c>
      <c r="X103" s="430">
        <f t="shared" si="25"/>
        <v>0</v>
      </c>
      <c r="Y103" s="430">
        <f>SUM(Y67+Y72+Y78+Y83+Y89+Y94)</f>
        <v>108</v>
      </c>
      <c r="Z103" s="430">
        <f t="shared" si="25"/>
        <v>0</v>
      </c>
      <c r="AA103" s="430">
        <f t="shared" si="25"/>
        <v>0</v>
      </c>
      <c r="AB103" s="430">
        <f>SUM(AB67+AB72+AB78+AB83+AB89+AB94)</f>
        <v>0</v>
      </c>
      <c r="AC103" s="430">
        <f t="shared" si="25"/>
        <v>0</v>
      </c>
      <c r="AD103" s="430">
        <f t="shared" si="25"/>
        <v>0</v>
      </c>
      <c r="AE103" s="430">
        <f t="shared" si="25"/>
        <v>0</v>
      </c>
      <c r="AF103" s="430">
        <f t="shared" si="25"/>
        <v>0</v>
      </c>
      <c r="AG103" s="430">
        <f t="shared" si="25"/>
        <v>0</v>
      </c>
      <c r="AH103" s="434">
        <f t="shared" si="25"/>
        <v>414</v>
      </c>
      <c r="AI103" s="3"/>
    </row>
    <row r="104" spans="1:35" ht="13.5" customHeight="1" thickBot="1" x14ac:dyDescent="0.25">
      <c r="A104" s="391"/>
      <c r="B104" s="392"/>
      <c r="C104" s="393" t="s">
        <v>142</v>
      </c>
      <c r="D104" s="489"/>
      <c r="E104" s="490"/>
      <c r="F104" s="490"/>
      <c r="G104" s="490"/>
      <c r="H104" s="490"/>
      <c r="I104" s="490"/>
      <c r="J104" s="490"/>
      <c r="K104" s="490"/>
      <c r="L104" s="491"/>
      <c r="M104" s="394" t="s">
        <v>131</v>
      </c>
      <c r="N104" s="392"/>
      <c r="O104" s="395"/>
      <c r="P104" s="392" t="s">
        <v>132</v>
      </c>
      <c r="Q104" s="492"/>
      <c r="R104" s="493"/>
      <c r="S104" s="396"/>
      <c r="T104" s="380"/>
      <c r="U104" s="381"/>
      <c r="V104" s="380"/>
      <c r="W104" s="380"/>
      <c r="X104" s="381"/>
      <c r="Y104" s="380"/>
      <c r="Z104" s="381"/>
      <c r="AA104" s="397"/>
      <c r="AB104" s="398"/>
      <c r="AC104" s="397"/>
      <c r="AD104" s="398"/>
      <c r="AE104" s="397"/>
      <c r="AF104" s="481"/>
      <c r="AG104" s="468"/>
      <c r="AH104" s="238"/>
      <c r="AI104" s="3"/>
    </row>
    <row r="105" spans="1:35" ht="13.5" customHeight="1" thickBot="1" x14ac:dyDescent="0.25">
      <c r="A105" s="391"/>
      <c r="B105" s="392"/>
      <c r="C105" s="393" t="s">
        <v>143</v>
      </c>
      <c r="D105" s="489"/>
      <c r="E105" s="490"/>
      <c r="F105" s="490"/>
      <c r="G105" s="490"/>
      <c r="H105" s="490"/>
      <c r="I105" s="490"/>
      <c r="J105" s="490"/>
      <c r="K105" s="490"/>
      <c r="L105" s="491"/>
      <c r="M105" s="394" t="s">
        <v>131</v>
      </c>
      <c r="N105" s="392"/>
      <c r="O105" s="395"/>
      <c r="P105" s="392" t="s">
        <v>132</v>
      </c>
      <c r="Q105" s="492"/>
      <c r="R105" s="493"/>
      <c r="S105" s="396"/>
      <c r="T105" s="397"/>
      <c r="U105" s="399"/>
      <c r="V105" s="397"/>
      <c r="W105" s="397"/>
      <c r="X105" s="399"/>
      <c r="Y105" s="397"/>
      <c r="Z105" s="399"/>
      <c r="AA105" s="397"/>
      <c r="AB105" s="399"/>
      <c r="AC105" s="397"/>
      <c r="AD105" s="399"/>
      <c r="AE105" s="397"/>
      <c r="AF105" s="488"/>
      <c r="AG105" s="488"/>
      <c r="AH105" s="238"/>
      <c r="AI105" s="3"/>
    </row>
    <row r="106" spans="1:35" ht="27" customHeight="1" thickBot="1" x14ac:dyDescent="0.25">
      <c r="A106" s="376"/>
      <c r="B106" s="376"/>
      <c r="C106" s="498" t="s">
        <v>221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500"/>
      <c r="N106" s="428"/>
      <c r="O106" s="435">
        <f>SUM(S106:AG106)</f>
        <v>487.5</v>
      </c>
      <c r="P106" s="428" t="s">
        <v>132</v>
      </c>
      <c r="Q106" s="494">
        <v>16</v>
      </c>
      <c r="R106" s="495"/>
      <c r="S106" s="430">
        <f>SUM(S68+S73+S79+S84+S90+S95)</f>
        <v>0</v>
      </c>
      <c r="T106" s="430">
        <f t="shared" ref="T106:AD106" si="26">SUM(T68+T73+T79+T84+T90+T95)</f>
        <v>0</v>
      </c>
      <c r="U106" s="430">
        <f t="shared" si="26"/>
        <v>0</v>
      </c>
      <c r="V106" s="430">
        <f>SUM(V68+V73+V79+V84+V90+V95)</f>
        <v>0</v>
      </c>
      <c r="W106" s="430">
        <f t="shared" si="26"/>
        <v>0</v>
      </c>
      <c r="X106" s="430">
        <f>SUM(X68+X73+X79+X84+X90+X95)</f>
        <v>1.5</v>
      </c>
      <c r="Y106" s="430">
        <f t="shared" si="26"/>
        <v>0</v>
      </c>
      <c r="Z106" s="430">
        <f>SUM(Z68+Z73+Z79+Z84+Z90+Z95)</f>
        <v>0</v>
      </c>
      <c r="AA106" s="430">
        <f t="shared" si="26"/>
        <v>126</v>
      </c>
      <c r="AB106" s="430">
        <f>SUM(AB68+AB73+AB79+AB84+AB90+AB95)</f>
        <v>0</v>
      </c>
      <c r="AC106" s="430">
        <f t="shared" si="26"/>
        <v>198</v>
      </c>
      <c r="AD106" s="430">
        <f t="shared" si="26"/>
        <v>0</v>
      </c>
      <c r="AE106" s="430">
        <f>SUM(AE68+AE73+AE79+AE84+AE90+AE95)</f>
        <v>162</v>
      </c>
      <c r="AF106" s="430">
        <f>SUM(AF68+AF73+AF79+AF84+AF90+AF95)</f>
        <v>0</v>
      </c>
      <c r="AG106" s="430">
        <f>SUM(AG68+AG73+AG79+AG84+AG90+AG95)</f>
        <v>0</v>
      </c>
      <c r="AH106" s="434">
        <f>SUM(AH68+AH73+AH79+AH84+AH90+AH95)</f>
        <v>486</v>
      </c>
      <c r="AI106" s="3"/>
    </row>
    <row r="107" spans="1:35" ht="13.5" customHeight="1" thickBot="1" x14ac:dyDescent="0.25">
      <c r="A107" s="391"/>
      <c r="B107" s="392"/>
      <c r="C107" s="404" t="s">
        <v>142</v>
      </c>
      <c r="D107" s="504"/>
      <c r="E107" s="505"/>
      <c r="F107" s="505"/>
      <c r="G107" s="505"/>
      <c r="H107" s="505"/>
      <c r="I107" s="505"/>
      <c r="J107" s="505"/>
      <c r="K107" s="505"/>
      <c r="L107" s="506"/>
      <c r="M107" s="405" t="s">
        <v>131</v>
      </c>
      <c r="N107" s="392"/>
      <c r="O107" s="390"/>
      <c r="P107" s="392"/>
      <c r="Q107" s="492"/>
      <c r="R107" s="493"/>
      <c r="S107" s="396"/>
      <c r="T107" s="397"/>
      <c r="U107" s="398"/>
      <c r="V107" s="397"/>
      <c r="W107" s="380"/>
      <c r="X107" s="381"/>
      <c r="Y107" s="380"/>
      <c r="Z107" s="381"/>
      <c r="AA107" s="380"/>
      <c r="AB107" s="381"/>
      <c r="AC107" s="380"/>
      <c r="AD107" s="381"/>
      <c r="AE107" s="380"/>
      <c r="AF107" s="481"/>
      <c r="AG107" s="468"/>
      <c r="AH107" s="238"/>
      <c r="AI107" s="3"/>
    </row>
    <row r="108" spans="1:35" ht="13.5" customHeight="1" thickBot="1" x14ac:dyDescent="0.25">
      <c r="A108" s="391"/>
      <c r="B108" s="392"/>
      <c r="C108" s="404" t="s">
        <v>143</v>
      </c>
      <c r="D108" s="489"/>
      <c r="E108" s="490"/>
      <c r="F108" s="490"/>
      <c r="G108" s="490"/>
      <c r="H108" s="490"/>
      <c r="I108" s="490"/>
      <c r="J108" s="490"/>
      <c r="K108" s="490"/>
      <c r="L108" s="491"/>
      <c r="M108" s="394" t="s">
        <v>131</v>
      </c>
      <c r="N108" s="392"/>
      <c r="O108" s="395"/>
      <c r="P108" s="392"/>
      <c r="Q108" s="492"/>
      <c r="R108" s="493"/>
      <c r="S108" s="396"/>
      <c r="T108" s="397"/>
      <c r="U108" s="399"/>
      <c r="V108" s="397"/>
      <c r="W108" s="397"/>
      <c r="X108" s="399"/>
      <c r="Y108" s="397"/>
      <c r="Z108" s="399"/>
      <c r="AA108" s="397"/>
      <c r="AB108" s="399"/>
      <c r="AC108" s="397"/>
      <c r="AD108" s="399"/>
      <c r="AE108" s="397"/>
      <c r="AF108" s="488"/>
      <c r="AG108" s="488"/>
      <c r="AH108" s="238"/>
      <c r="AI108" s="3"/>
    </row>
    <row r="109" spans="1:35" ht="3.75" hidden="1" customHeight="1" x14ac:dyDescent="0.2">
      <c r="A109" s="400"/>
      <c r="B109" s="401"/>
      <c r="C109" s="406"/>
      <c r="D109" s="402"/>
      <c r="E109" s="402"/>
      <c r="F109" s="402"/>
      <c r="G109" s="402"/>
      <c r="H109" s="402"/>
      <c r="I109" s="402"/>
      <c r="J109" s="402"/>
      <c r="K109" s="402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238"/>
      <c r="AI109" s="3"/>
    </row>
    <row r="110" spans="1:35" ht="19.5" customHeight="1" thickBot="1" x14ac:dyDescent="0.25">
      <c r="A110" s="376"/>
      <c r="B110" s="376"/>
      <c r="C110" s="501" t="s">
        <v>144</v>
      </c>
      <c r="D110" s="502"/>
      <c r="E110" s="502"/>
      <c r="F110" s="502"/>
      <c r="G110" s="502"/>
      <c r="H110" s="502"/>
      <c r="I110" s="502"/>
      <c r="J110" s="502"/>
      <c r="K110" s="502"/>
      <c r="L110" s="502"/>
      <c r="M110" s="503"/>
      <c r="N110" s="407"/>
      <c r="O110" s="408">
        <v>144</v>
      </c>
      <c r="P110" s="379" t="s">
        <v>132</v>
      </c>
      <c r="Q110" s="469" t="s">
        <v>145</v>
      </c>
      <c r="R110" s="470"/>
      <c r="S110" s="409"/>
      <c r="T110" s="409"/>
      <c r="U110" s="381"/>
      <c r="V110" s="409"/>
      <c r="W110" s="409"/>
      <c r="X110" s="381"/>
      <c r="Y110" s="409"/>
      <c r="Z110" s="381"/>
      <c r="AA110" s="409"/>
      <c r="AB110" s="381"/>
      <c r="AC110" s="409"/>
      <c r="AD110" s="381"/>
      <c r="AE110" s="409">
        <v>144</v>
      </c>
      <c r="AF110" s="468"/>
      <c r="AG110" s="468"/>
      <c r="AH110" s="436">
        <v>144</v>
      </c>
      <c r="AI110" s="3"/>
    </row>
    <row r="111" spans="1:35" ht="24" customHeight="1" thickBot="1" x14ac:dyDescent="0.25">
      <c r="A111" s="376"/>
      <c r="B111" s="376"/>
      <c r="C111" s="462" t="s">
        <v>146</v>
      </c>
      <c r="D111" s="486"/>
      <c r="E111" s="486"/>
      <c r="F111" s="486"/>
      <c r="G111" s="486"/>
      <c r="H111" s="486"/>
      <c r="I111" s="486"/>
      <c r="J111" s="486"/>
      <c r="K111" s="486"/>
      <c r="L111" s="486"/>
      <c r="M111" s="487"/>
      <c r="N111" s="410"/>
      <c r="O111" s="411">
        <v>216</v>
      </c>
      <c r="P111" s="412" t="s">
        <v>132</v>
      </c>
      <c r="Q111" s="457" t="s">
        <v>147</v>
      </c>
      <c r="R111" s="458"/>
      <c r="S111" s="409"/>
      <c r="T111" s="409"/>
      <c r="U111" s="381"/>
      <c r="V111" s="409"/>
      <c r="W111" s="409"/>
      <c r="X111" s="381"/>
      <c r="Y111" s="409"/>
      <c r="Z111" s="381"/>
      <c r="AA111" s="409"/>
      <c r="AB111" s="381"/>
      <c r="AC111" s="409"/>
      <c r="AD111" s="381"/>
      <c r="AE111" s="409">
        <v>216</v>
      </c>
      <c r="AF111" s="467"/>
      <c r="AG111" s="468"/>
      <c r="AH111" s="436">
        <v>216</v>
      </c>
      <c r="AI111" s="3"/>
    </row>
    <row r="112" spans="1:35" ht="27" customHeight="1" thickBot="1" x14ac:dyDescent="0.25">
      <c r="A112" s="391"/>
      <c r="B112" s="413"/>
      <c r="C112" s="462" t="s">
        <v>148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4"/>
      <c r="N112" s="414"/>
      <c r="O112" s="415"/>
      <c r="P112" s="416" t="s">
        <v>132</v>
      </c>
      <c r="Q112" s="478" t="s">
        <v>145</v>
      </c>
      <c r="R112" s="479"/>
      <c r="S112" s="417"/>
      <c r="T112" s="417"/>
      <c r="U112" s="418"/>
      <c r="V112" s="417"/>
      <c r="W112" s="417"/>
      <c r="X112" s="418"/>
      <c r="Y112" s="417"/>
      <c r="Z112" s="418"/>
      <c r="AA112" s="417"/>
      <c r="AB112" s="418"/>
      <c r="AC112" s="417"/>
      <c r="AD112" s="418"/>
      <c r="AE112" s="417">
        <v>144</v>
      </c>
      <c r="AF112" s="419"/>
      <c r="AG112" s="420"/>
      <c r="AH112" s="436">
        <v>144</v>
      </c>
      <c r="AI112" s="3"/>
    </row>
    <row r="113" spans="1:35" ht="25.5" customHeight="1" thickBot="1" x14ac:dyDescent="0.25">
      <c r="A113" s="391"/>
      <c r="B113" s="413"/>
      <c r="C113" s="462" t="s">
        <v>149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4"/>
      <c r="N113" s="421"/>
      <c r="O113" s="422"/>
      <c r="P113" s="379" t="s">
        <v>132</v>
      </c>
      <c r="Q113" s="480" t="s">
        <v>150</v>
      </c>
      <c r="R113" s="458"/>
      <c r="S113" s="423"/>
      <c r="T113" s="423"/>
      <c r="U113" s="418"/>
      <c r="V113" s="423"/>
      <c r="W113" s="423"/>
      <c r="X113" s="418"/>
      <c r="Y113" s="423"/>
      <c r="Z113" s="418"/>
      <c r="AA113" s="423"/>
      <c r="AB113" s="418"/>
      <c r="AC113" s="423"/>
      <c r="AD113" s="418"/>
      <c r="AE113" s="423">
        <v>72</v>
      </c>
      <c r="AF113" s="424"/>
      <c r="AG113" s="420"/>
      <c r="AH113" s="436">
        <v>72</v>
      </c>
      <c r="AI113" s="3"/>
    </row>
    <row r="114" spans="1:35" ht="25.5" customHeight="1" thickBot="1" x14ac:dyDescent="0.25">
      <c r="A114" s="391"/>
      <c r="B114" s="413"/>
      <c r="C114" s="465" t="s">
        <v>223</v>
      </c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37"/>
      <c r="O114" s="437"/>
      <c r="P114" s="438"/>
      <c r="Q114" s="438"/>
      <c r="R114" s="439"/>
      <c r="S114" s="440"/>
      <c r="T114" s="440"/>
      <c r="U114" s="441"/>
      <c r="V114" s="440"/>
      <c r="W114" s="440"/>
      <c r="X114" s="441"/>
      <c r="Y114" s="440"/>
      <c r="Z114" s="441"/>
      <c r="AA114" s="440"/>
      <c r="AB114" s="441"/>
      <c r="AC114" s="440"/>
      <c r="AD114" s="441"/>
      <c r="AE114" s="440"/>
      <c r="AF114" s="442"/>
      <c r="AG114" s="443"/>
      <c r="AH114" s="444"/>
      <c r="AI114" s="3"/>
    </row>
    <row r="115" spans="1:35" ht="25.5" customHeight="1" thickBot="1" x14ac:dyDescent="0.25">
      <c r="A115" s="391"/>
      <c r="B115" s="413"/>
      <c r="C115" s="475" t="s">
        <v>224</v>
      </c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  <c r="N115" s="437"/>
      <c r="O115" s="437"/>
      <c r="P115" s="438"/>
      <c r="Q115" s="438"/>
      <c r="R115" s="439"/>
      <c r="S115" s="440"/>
      <c r="T115" s="440"/>
      <c r="U115" s="441"/>
      <c r="V115" s="440"/>
      <c r="W115" s="440"/>
      <c r="X115" s="441"/>
      <c r="Y115" s="440"/>
      <c r="Z115" s="441"/>
      <c r="AA115" s="440"/>
      <c r="AB115" s="441"/>
      <c r="AC115" s="440"/>
      <c r="AD115" s="441"/>
      <c r="AE115" s="440"/>
      <c r="AF115" s="442"/>
      <c r="AG115" s="443"/>
      <c r="AH115" s="444"/>
      <c r="AI115" s="3"/>
    </row>
    <row r="116" spans="1:35" ht="25.5" customHeight="1" thickBot="1" x14ac:dyDescent="0.25">
      <c r="A116" s="391"/>
      <c r="B116" s="413"/>
      <c r="C116" s="465" t="s">
        <v>225</v>
      </c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37"/>
      <c r="O116" s="437"/>
      <c r="P116" s="438"/>
      <c r="Q116" s="438"/>
      <c r="R116" s="439"/>
      <c r="S116" s="440"/>
      <c r="T116" s="440"/>
      <c r="U116" s="441"/>
      <c r="V116" s="440"/>
      <c r="W116" s="440"/>
      <c r="X116" s="441"/>
      <c r="Y116" s="440"/>
      <c r="Z116" s="441"/>
      <c r="AA116" s="440"/>
      <c r="AB116" s="441"/>
      <c r="AC116" s="440"/>
      <c r="AD116" s="441"/>
      <c r="AE116" s="440"/>
      <c r="AF116" s="442"/>
      <c r="AG116" s="443"/>
      <c r="AH116" s="444"/>
      <c r="AI116" s="3"/>
    </row>
    <row r="117" spans="1:35" ht="24" customHeight="1" thickBot="1" x14ac:dyDescent="0.25">
      <c r="A117" s="391"/>
      <c r="B117" s="396"/>
      <c r="C117" s="425" t="s">
        <v>159</v>
      </c>
      <c r="D117" s="471" t="s">
        <v>222</v>
      </c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3"/>
      <c r="Q117" s="473"/>
      <c r="R117" s="474"/>
      <c r="S117" s="426"/>
      <c r="T117" s="423"/>
      <c r="U117" s="418"/>
      <c r="V117" s="423"/>
      <c r="W117" s="423"/>
      <c r="X117" s="418"/>
      <c r="Y117" s="423"/>
      <c r="Z117" s="418"/>
      <c r="AA117" s="423"/>
      <c r="AB117" s="418"/>
      <c r="AC117" s="423"/>
      <c r="AD117" s="418"/>
      <c r="AE117" s="423"/>
      <c r="AF117" s="424"/>
      <c r="AG117" s="420"/>
      <c r="AH117" s="240"/>
      <c r="AI117" s="3"/>
    </row>
    <row r="118" spans="1:35" ht="3.75" customHeight="1" x14ac:dyDescent="0.2">
      <c r="A118" s="3"/>
      <c r="B118" s="3"/>
      <c r="C118" s="4"/>
      <c r="D118" s="63"/>
      <c r="E118" s="63"/>
      <c r="F118" s="63"/>
      <c r="G118" s="63"/>
      <c r="H118" s="63"/>
      <c r="I118" s="63"/>
      <c r="J118" s="63"/>
      <c r="K118" s="6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3.5" hidden="1" customHeight="1" x14ac:dyDescent="0.2">
      <c r="A119" s="459"/>
      <c r="B119" s="88"/>
      <c r="C119" s="460" t="s">
        <v>151</v>
      </c>
      <c r="D119" s="460"/>
      <c r="E119" s="460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86"/>
      <c r="T119" s="450"/>
      <c r="U119" s="451"/>
      <c r="V119" s="86"/>
      <c r="W119" s="450"/>
      <c r="X119" s="451"/>
      <c r="Y119" s="450"/>
      <c r="Z119" s="451"/>
      <c r="AA119" s="450"/>
      <c r="AB119" s="451"/>
      <c r="AC119" s="450"/>
      <c r="AD119" s="451"/>
      <c r="AE119" s="450"/>
      <c r="AF119" s="450"/>
      <c r="AG119" s="451"/>
      <c r="AH119" s="461"/>
      <c r="AI119" s="459"/>
    </row>
    <row r="120" spans="1:35" ht="13.5" hidden="1" customHeight="1" x14ac:dyDescent="0.2">
      <c r="A120" s="459"/>
      <c r="B120" s="88"/>
      <c r="C120" s="460" t="s">
        <v>152</v>
      </c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86"/>
      <c r="T120" s="450"/>
      <c r="U120" s="451"/>
      <c r="V120" s="86"/>
      <c r="W120" s="450"/>
      <c r="X120" s="451"/>
      <c r="Y120" s="450"/>
      <c r="Z120" s="451"/>
      <c r="AA120" s="450"/>
      <c r="AB120" s="451"/>
      <c r="AC120" s="450"/>
      <c r="AD120" s="451"/>
      <c r="AE120" s="450"/>
      <c r="AF120" s="450"/>
      <c r="AG120" s="451"/>
      <c r="AH120" s="459"/>
      <c r="AI120" s="459"/>
    </row>
    <row r="121" spans="1:35" ht="13.5" customHeight="1" x14ac:dyDescent="0.25">
      <c r="D121" s="456" t="s">
        <v>184</v>
      </c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</row>
    <row r="122" spans="1:35" ht="12" x14ac:dyDescent="0.2"/>
    <row r="123" spans="1:35" ht="12" x14ac:dyDescent="0.2"/>
  </sheetData>
  <mergeCells count="126">
    <mergeCell ref="Y6:AB6"/>
    <mergeCell ref="AA7:AB7"/>
    <mergeCell ref="Y7:Z7"/>
    <mergeCell ref="Y8:Z8"/>
    <mergeCell ref="V6:X6"/>
    <mergeCell ref="A1:AI4"/>
    <mergeCell ref="S6:U6"/>
    <mergeCell ref="W7:X7"/>
    <mergeCell ref="AC6:AG6"/>
    <mergeCell ref="AE7:AG7"/>
    <mergeCell ref="D99:L99"/>
    <mergeCell ref="AC7:AD7"/>
    <mergeCell ref="AC8:AD8"/>
    <mergeCell ref="AA8:AB8"/>
    <mergeCell ref="V9:V10"/>
    <mergeCell ref="AF108:AG108"/>
    <mergeCell ref="AF107:AG107"/>
    <mergeCell ref="G89:H89"/>
    <mergeCell ref="Q103:R103"/>
    <mergeCell ref="AF104:AG104"/>
    <mergeCell ref="D104:L104"/>
    <mergeCell ref="Q104:R104"/>
    <mergeCell ref="C101:M101"/>
    <mergeCell ref="D108:L108"/>
    <mergeCell ref="G90:H90"/>
    <mergeCell ref="AI9:AI10"/>
    <mergeCell ref="AC9:AC10"/>
    <mergeCell ref="AA9:AA10"/>
    <mergeCell ref="AB9:AB10"/>
    <mergeCell ref="Y9:Y10"/>
    <mergeCell ref="C11:R11"/>
    <mergeCell ref="Z9:Z10"/>
    <mergeCell ref="W9:W10"/>
    <mergeCell ref="X9:X10"/>
    <mergeCell ref="AE9:AE10"/>
    <mergeCell ref="G68:H68"/>
    <mergeCell ref="U9:U10"/>
    <mergeCell ref="P9:P10"/>
    <mergeCell ref="Q9:Q10"/>
    <mergeCell ref="R9:R10"/>
    <mergeCell ref="L7:L10"/>
    <mergeCell ref="T8:U8"/>
    <mergeCell ref="T7:U7"/>
    <mergeCell ref="AE8:AG8"/>
    <mergeCell ref="E7:E10"/>
    <mergeCell ref="O7:R7"/>
    <mergeCell ref="M7:M10"/>
    <mergeCell ref="I7:I10"/>
    <mergeCell ref="J7:J10"/>
    <mergeCell ref="AF9:AG10"/>
    <mergeCell ref="G67:H67"/>
    <mergeCell ref="AH5:AI7"/>
    <mergeCell ref="AH8:AI8"/>
    <mergeCell ref="S9:S10"/>
    <mergeCell ref="T9:T10"/>
    <mergeCell ref="O8:O10"/>
    <mergeCell ref="P8:R8"/>
    <mergeCell ref="W8:X8"/>
    <mergeCell ref="AH9:AH10"/>
    <mergeCell ref="AD9:AD10"/>
    <mergeCell ref="A5:A10"/>
    <mergeCell ref="C5:C10"/>
    <mergeCell ref="D5:K6"/>
    <mergeCell ref="L5:R6"/>
    <mergeCell ref="S5:AG5"/>
    <mergeCell ref="G7:G10"/>
    <mergeCell ref="H7:H10"/>
    <mergeCell ref="K7:K10"/>
    <mergeCell ref="F7:F10"/>
    <mergeCell ref="D7:D10"/>
    <mergeCell ref="G72:H72"/>
    <mergeCell ref="G73:H73"/>
    <mergeCell ref="G78:H78"/>
    <mergeCell ref="G79:H79"/>
    <mergeCell ref="G83:H83"/>
    <mergeCell ref="G84:H84"/>
    <mergeCell ref="G94:H94"/>
    <mergeCell ref="G95:H95"/>
    <mergeCell ref="D97:L97"/>
    <mergeCell ref="Q97:R97"/>
    <mergeCell ref="C106:M106"/>
    <mergeCell ref="C110:M110"/>
    <mergeCell ref="Q108:R108"/>
    <mergeCell ref="D107:L107"/>
    <mergeCell ref="Q107:R107"/>
    <mergeCell ref="C103:M103"/>
    <mergeCell ref="AF97:AG97"/>
    <mergeCell ref="D102:L102"/>
    <mergeCell ref="Q102:R102"/>
    <mergeCell ref="AF102:AG102"/>
    <mergeCell ref="C111:M111"/>
    <mergeCell ref="C112:M112"/>
    <mergeCell ref="AF105:AG105"/>
    <mergeCell ref="D105:L105"/>
    <mergeCell ref="Q105:R105"/>
    <mergeCell ref="Q106:R106"/>
    <mergeCell ref="C113:M113"/>
    <mergeCell ref="C114:M114"/>
    <mergeCell ref="AF111:AG111"/>
    <mergeCell ref="Q110:R110"/>
    <mergeCell ref="AF110:AG110"/>
    <mergeCell ref="D117:R117"/>
    <mergeCell ref="C115:M115"/>
    <mergeCell ref="C116:M116"/>
    <mergeCell ref="Q112:R112"/>
    <mergeCell ref="Q113:R113"/>
    <mergeCell ref="A119:A120"/>
    <mergeCell ref="C119:R119"/>
    <mergeCell ref="T119:U119"/>
    <mergeCell ref="W119:X119"/>
    <mergeCell ref="Y119:Z119"/>
    <mergeCell ref="AH119:AI120"/>
    <mergeCell ref="C120:R120"/>
    <mergeCell ref="T120:U120"/>
    <mergeCell ref="W120:X120"/>
    <mergeCell ref="Y120:Z120"/>
    <mergeCell ref="AA120:AB120"/>
    <mergeCell ref="AC120:AD120"/>
    <mergeCell ref="B22:B23"/>
    <mergeCell ref="N7:N10"/>
    <mergeCell ref="AE120:AG120"/>
    <mergeCell ref="D121:R121"/>
    <mergeCell ref="AA119:AB119"/>
    <mergeCell ref="AC119:AD119"/>
    <mergeCell ref="AE119:AG119"/>
    <mergeCell ref="Q111:R111"/>
  </mergeCells>
  <phoneticPr fontId="0" type="noConversion"/>
  <pageMargins left="0" right="0" top="0" bottom="0" header="0.31496062992125984" footer="0.31496062992125984"/>
  <pageSetup paperSize="9" scale="7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K43" sqref="K43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Оксана</cp:lastModifiedBy>
  <cp:lastPrinted>2019-12-13T05:42:19Z</cp:lastPrinted>
  <dcterms:created xsi:type="dcterms:W3CDTF">2011-05-05T04:03:53Z</dcterms:created>
  <dcterms:modified xsi:type="dcterms:W3CDTF">2020-01-14T19:28:31Z</dcterms:modified>
</cp:coreProperties>
</file>